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<sst xmlns="http://schemas.openxmlformats.org/spreadsheetml/2006/main" count="53" uniqueCount="28">
  <si>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>Ratio</t>
  </si>
  <si>
    <t>Boost</t>
  </si>
  <si>
    <t>Overlap</t>
  </si>
  <si>
    <t>Est. Boost</t>
  </si>
  <si>
    <t>M90</t>
  </si>
  <si>
    <t>M112</t>
  </si>
  <si>
    <t>Blower Pulley</t>
  </si>
  <si>
    <t>(inch)</t>
  </si>
  <si>
    <t xml:space="preserve">Crank Pulley </t>
  </si>
  <si>
    <t>Blower speed</t>
  </si>
  <si>
    <t>at redline 6250</t>
  </si>
  <si>
    <t>"I"</t>
  </si>
  <si>
    <t>PSI</t>
  </si>
  <si>
    <t xml:space="preserve">Whipple </t>
  </si>
  <si>
    <t>W140ax</t>
  </si>
  <si>
    <t>Blower</t>
  </si>
  <si>
    <t>Est. rwhp</t>
  </si>
  <si>
    <t>1UZFE</t>
  </si>
  <si>
    <t xml:space="preserve">Est. rwhp </t>
  </si>
  <si>
    <t>3uzfe</t>
  </si>
  <si>
    <t>2uzfe</t>
  </si>
  <si>
    <t>Property of www.lextreme.com</t>
  </si>
  <si>
    <t>1UZFE VVTi</t>
  </si>
  <si>
    <t>Non-VVTi</t>
  </si>
  <si>
    <t>2UZFE</t>
  </si>
  <si>
    <t>VVTI</t>
  </si>
  <si>
    <t>3UZFE</t>
  </si>
  <si>
    <t>VVTi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</si>
</sst>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%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0"/>
    </font>
    <font>
      <b/>
      <sz val="10"/>
      <color indexed="11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9"/>
  <sheetViews>
    <sheetView tabSelected="1" workbookViewId="0" topLeftCell="E1">
      <selection activeCell="H2" sqref="H2"/>
    </sheetView>
  </sheetViews>
  <sheetFormatPr defaultColWidth="9.140625" defaultRowHeight="12.75"/>
  <cols>
    <col min="1" max="1" width="8.421875" style="10" customWidth="1"/>
    <col min="2" max="2" width="14.421875" style="10" customWidth="1"/>
    <col min="3" max="3" width="13.140625" style="10" customWidth="1"/>
    <col min="4" max="4" width="16.140625" style="11" customWidth="1"/>
    <col min="5" max="5" width="7.421875" style="5" customWidth="1"/>
    <col min="6" max="6" width="8.140625" style="5" customWidth="1"/>
    <col min="7" max="7" width="8.421875" style="5" customWidth="1"/>
    <col min="8" max="8" width="9.8515625" style="12" customWidth="1"/>
    <col min="9" max="9" width="10.7109375" style="7" customWidth="1"/>
    <col min="10" max="12" width="10.7109375" style="17" customWidth="1"/>
    <col min="13" max="13" width="14.00390625" style="17" customWidth="1"/>
    <col min="14" max="15" width="12.00390625" style="7" customWidth="1"/>
    <col min="16" max="16" width="11.00390625" style="7" customWidth="1"/>
    <col min="17" max="17" width="9.140625" style="6" customWidth="1"/>
    <col min="18" max="18" width="10.28125" style="20" customWidth="1"/>
    <col min="19" max="19" width="9.8515625" style="20" customWidth="1"/>
    <col min="20" max="20" width="11.140625" style="20" customWidth="1"/>
    <col min="21" max="21" width="9.7109375" style="20" customWidth="1"/>
    <col min="22" max="16384" width="9.140625" style="6" customWidth="1"/>
  </cols>
  <sheetData>
    <row r="2" spans="3:20" ht="12.75">
      <c r="C2" s="10" t="s">
        <v>21</v>
      </c>
      <c r="G2" s="5" t="s">
        <v>23</v>
      </c>
      <c r="H2" s="12" t="s">
        <v>17</v>
      </c>
      <c r="K2" s="17" t="s">
        <v>27</v>
      </c>
      <c r="L2" s="17" t="s">
        <v>17</v>
      </c>
      <c r="O2" s="7" t="s">
        <v>25</v>
      </c>
      <c r="P2" s="7" t="s">
        <v>26</v>
      </c>
      <c r="S2" s="20" t="s">
        <v>23</v>
      </c>
      <c r="T2" s="20" t="s">
        <v>24</v>
      </c>
    </row>
    <row r="3" spans="2:21" s="4" customFormat="1" ht="12.75">
      <c r="B3" s="4" t="s">
        <v>6</v>
      </c>
      <c r="C3" s="4" t="s">
        <v>8</v>
      </c>
      <c r="D3" s="8" t="s">
        <v>9</v>
      </c>
      <c r="E3" s="9"/>
      <c r="F3" s="16" t="s">
        <v>1</v>
      </c>
      <c r="G3" s="16" t="s">
        <v>2</v>
      </c>
      <c r="H3" s="13" t="s">
        <v>3</v>
      </c>
      <c r="I3" s="16" t="s">
        <v>16</v>
      </c>
      <c r="J3" s="18" t="s">
        <v>1</v>
      </c>
      <c r="K3" s="18" t="s">
        <v>2</v>
      </c>
      <c r="L3" s="18" t="s">
        <v>3</v>
      </c>
      <c r="M3" s="18" t="s">
        <v>16</v>
      </c>
      <c r="N3" s="2" t="s">
        <v>1</v>
      </c>
      <c r="O3" s="2" t="s">
        <v>2</v>
      </c>
      <c r="P3" s="2" t="s">
        <v>3</v>
      </c>
      <c r="Q3" s="1" t="s">
        <v>18</v>
      </c>
      <c r="R3" s="21" t="s">
        <v>1</v>
      </c>
      <c r="S3" s="21" t="s">
        <v>2</v>
      </c>
      <c r="T3" s="21" t="s">
        <v>3</v>
      </c>
      <c r="U3" s="21" t="s">
        <v>16</v>
      </c>
    </row>
    <row r="4" spans="1:21" s="4" customFormat="1" ht="12.75">
      <c r="A4" s="4" t="s">
        <v>15</v>
      </c>
      <c r="B4" s="4" t="s">
        <v>7</v>
      </c>
      <c r="C4" s="4" t="s">
        <v>7</v>
      </c>
      <c r="D4" s="8" t="s">
        <v>10</v>
      </c>
      <c r="E4" s="9" t="s">
        <v>0</v>
      </c>
      <c r="F4" s="13" t="s">
        <v>12</v>
      </c>
      <c r="G4" s="16" t="s">
        <v>11</v>
      </c>
      <c r="H4" s="13" t="s">
        <v>12</v>
      </c>
      <c r="I4" s="16" t="s">
        <v>17</v>
      </c>
      <c r="J4" s="18" t="s">
        <v>12</v>
      </c>
      <c r="K4" s="18" t="s">
        <v>11</v>
      </c>
      <c r="L4" s="18" t="s">
        <v>12</v>
      </c>
      <c r="M4" s="18" t="s">
        <v>22</v>
      </c>
      <c r="N4" s="2" t="s">
        <v>12</v>
      </c>
      <c r="O4" s="2" t="s">
        <v>11</v>
      </c>
      <c r="P4" s="2" t="s">
        <v>12</v>
      </c>
      <c r="Q4" s="1" t="s">
        <v>19</v>
      </c>
      <c r="R4" s="21" t="s">
        <v>12</v>
      </c>
      <c r="S4" s="21" t="s">
        <v>11</v>
      </c>
      <c r="T4" s="21" t="s">
        <v>12</v>
      </c>
      <c r="U4" s="21" t="s">
        <v>20</v>
      </c>
    </row>
    <row r="5" spans="1:21" ht="12.75">
      <c r="A5" s="19" t="s">
        <v>4</v>
      </c>
      <c r="B5" s="10">
        <v>4</v>
      </c>
      <c r="C5" s="10">
        <v>5.5</v>
      </c>
      <c r="D5" s="11">
        <f>C5*6250/B5</f>
        <v>8593.75</v>
      </c>
      <c r="E5" s="5">
        <f>C5/B5</f>
        <v>1.375</v>
      </c>
      <c r="F5" s="14">
        <f>(E5*14.7*1475)/2000-14.7</f>
        <v>0.2067187499999985</v>
      </c>
      <c r="G5" s="14">
        <f>F5*0.05</f>
        <v>0.010335937499999927</v>
      </c>
      <c r="H5" s="14">
        <f>L5</f>
        <v>0.1963828124999986</v>
      </c>
      <c r="I5" s="23">
        <v>182</v>
      </c>
      <c r="J5" s="17">
        <f>(E5*14.7*1475)/2000-14.7</f>
        <v>0.2067187499999985</v>
      </c>
      <c r="K5" s="17">
        <f>J5*0.05</f>
        <v>0.010335937499999927</v>
      </c>
      <c r="L5" s="17">
        <f>J5-K5</f>
        <v>0.1963828124999986</v>
      </c>
      <c r="M5" s="17">
        <f>I5*1.27</f>
        <v>231.14000000000001</v>
      </c>
      <c r="N5" s="3">
        <f>(E5*14.7*1475)/2150-14.7</f>
        <v>-0.8332848837209319</v>
      </c>
      <c r="O5" s="3">
        <f>N5*0.05</f>
        <v>-0.0416642441860466</v>
      </c>
      <c r="P5" s="3">
        <f>N5-O5</f>
        <v>-0.7916206395348853</v>
      </c>
      <c r="Q5" s="15">
        <f>I5*1.28</f>
        <v>232.96</v>
      </c>
      <c r="R5" s="22">
        <f>(E5*14.7*1475)/2350-14.7</f>
        <v>-2.0134308510638306</v>
      </c>
      <c r="S5" s="22">
        <f>R5*0.05</f>
        <v>-0.10067154255319154</v>
      </c>
      <c r="T5" s="22">
        <f>R5-S5</f>
        <v>-1.9127593085106391</v>
      </c>
      <c r="U5" s="22">
        <f>I5*0.93</f>
        <v>169.26000000000002</v>
      </c>
    </row>
    <row r="6" spans="2:21" ht="12.75">
      <c r="B6" s="10">
        <v>3.9</v>
      </c>
      <c r="C6" s="10">
        <v>5.5</v>
      </c>
      <c r="D6" s="11">
        <f aca="true" t="shared" si="0" ref="D6:D69">C6*6250/B6</f>
        <v>8814.102564102564</v>
      </c>
      <c r="E6" s="5">
        <f aca="true" t="shared" si="1" ref="E6:E69">C6/B6</f>
        <v>1.4102564102564104</v>
      </c>
      <c r="F6" s="14">
        <f aca="true" t="shared" si="2" ref="F6:F25">(E6*14.7*1475)/2000-14.7</f>
        <v>0.5889423076923066</v>
      </c>
      <c r="G6" s="14">
        <f aca="true" t="shared" si="3" ref="G6:G69">F6*0.05</f>
        <v>0.029447115384615332</v>
      </c>
      <c r="H6" s="14">
        <f aca="true" t="shared" si="4" ref="H6:H47">F6-G6</f>
        <v>0.5594951923076913</v>
      </c>
      <c r="I6" s="23">
        <f>I5*1.025</f>
        <v>186.54999999999998</v>
      </c>
      <c r="J6" s="17">
        <f aca="true" t="shared" si="5" ref="J6:J25">(E6*14.7*1475)/2000-14.7</f>
        <v>0.5889423076923066</v>
      </c>
      <c r="K6" s="17">
        <f aca="true" t="shared" si="6" ref="K6:K69">J6*0.05</f>
        <v>0.029447115384615332</v>
      </c>
      <c r="L6" s="17">
        <f aca="true" t="shared" si="7" ref="L6:L25">J6-K6</f>
        <v>0.5594951923076913</v>
      </c>
      <c r="M6" s="17">
        <f aca="true" t="shared" si="8" ref="M6:M69">I6*1.27</f>
        <v>236.9185</v>
      </c>
      <c r="N6" s="3">
        <f aca="true" t="shared" si="9" ref="N6:N25">(E6*14.7*1475)/2150-14.7</f>
        <v>-0.4777280858676214</v>
      </c>
      <c r="O6" s="3">
        <f aca="true" t="shared" si="10" ref="O6:O69">N6*0.05</f>
        <v>-0.02388640429338107</v>
      </c>
      <c r="P6" s="3">
        <f aca="true" t="shared" si="11" ref="P6:P25">N6-O6</f>
        <v>-0.4538416815742403</v>
      </c>
      <c r="Q6" s="15">
        <f aca="true" t="shared" si="12" ref="Q6:Q69">I6*1.28</f>
        <v>238.784</v>
      </c>
      <c r="R6" s="22">
        <f aca="true" t="shared" si="13" ref="R6:R25">(E6*14.7*1475)/2350-14.7</f>
        <v>-1.6881342062193134</v>
      </c>
      <c r="S6" s="22">
        <f aca="true" t="shared" si="14" ref="S6:S69">R6*0.05</f>
        <v>-0.08440671031096568</v>
      </c>
      <c r="T6" s="22">
        <f aca="true" t="shared" si="15" ref="T6:T25">R6-S6</f>
        <v>-1.6037274959083478</v>
      </c>
      <c r="U6" s="22">
        <f aca="true" t="shared" si="16" ref="U6:U25">I6*0.93</f>
        <v>173.4915</v>
      </c>
    </row>
    <row r="7" spans="2:21" ht="12.75">
      <c r="B7" s="10">
        <v>3.8</v>
      </c>
      <c r="C7" s="10">
        <v>5.5</v>
      </c>
      <c r="D7" s="11">
        <f t="shared" si="0"/>
        <v>9046.052631578948</v>
      </c>
      <c r="E7" s="5">
        <f t="shared" si="1"/>
        <v>1.4473684210526316</v>
      </c>
      <c r="F7" s="14">
        <f t="shared" si="2"/>
        <v>0.9912828947368446</v>
      </c>
      <c r="G7" s="14">
        <f t="shared" si="3"/>
        <v>0.04956414473684223</v>
      </c>
      <c r="H7" s="14">
        <f t="shared" si="4"/>
        <v>0.9417187500000024</v>
      </c>
      <c r="I7" s="23">
        <f aca="true" t="shared" si="17" ref="I7:I25">I6*1.025</f>
        <v>191.21374999999998</v>
      </c>
      <c r="J7" s="17">
        <f t="shared" si="5"/>
        <v>0.9912828947368446</v>
      </c>
      <c r="K7" s="17">
        <f t="shared" si="6"/>
        <v>0.04956414473684223</v>
      </c>
      <c r="L7" s="17">
        <f t="shared" si="7"/>
        <v>0.9417187500000024</v>
      </c>
      <c r="M7" s="17">
        <f t="shared" si="8"/>
        <v>242.84146249999998</v>
      </c>
      <c r="N7" s="3">
        <f t="shared" si="9"/>
        <v>-0.10345777233781916</v>
      </c>
      <c r="O7" s="3">
        <f t="shared" si="10"/>
        <v>-0.005172888616890959</v>
      </c>
      <c r="P7" s="3">
        <f t="shared" si="11"/>
        <v>-0.09828488372092821</v>
      </c>
      <c r="Q7" s="15">
        <f t="shared" si="12"/>
        <v>244.75359999999998</v>
      </c>
      <c r="R7" s="22">
        <f t="shared" si="13"/>
        <v>-1.3457166853303448</v>
      </c>
      <c r="S7" s="22">
        <f t="shared" si="14"/>
        <v>-0.06728583426651724</v>
      </c>
      <c r="T7" s="22">
        <f t="shared" si="15"/>
        <v>-1.2784308510638276</v>
      </c>
      <c r="U7" s="22">
        <f t="shared" si="16"/>
        <v>177.82878749999998</v>
      </c>
    </row>
    <row r="8" spans="2:21" ht="12.75">
      <c r="B8" s="10">
        <v>3.7</v>
      </c>
      <c r="C8" s="10">
        <v>5.5</v>
      </c>
      <c r="D8" s="11">
        <f t="shared" si="0"/>
        <v>9290.54054054054</v>
      </c>
      <c r="E8" s="5">
        <f t="shared" si="1"/>
        <v>1.4864864864864864</v>
      </c>
      <c r="F8" s="14">
        <f t="shared" si="2"/>
        <v>1.4153716216216203</v>
      </c>
      <c r="G8" s="14">
        <f t="shared" si="3"/>
        <v>0.07076858108108101</v>
      </c>
      <c r="H8" s="14">
        <f t="shared" si="4"/>
        <v>1.3446030405405394</v>
      </c>
      <c r="I8" s="23">
        <f t="shared" si="17"/>
        <v>195.99409374999996</v>
      </c>
      <c r="J8" s="17">
        <f t="shared" si="5"/>
        <v>1.4153716216216203</v>
      </c>
      <c r="K8" s="17">
        <f t="shared" si="6"/>
        <v>0.07076858108108101</v>
      </c>
      <c r="L8" s="17">
        <f t="shared" si="7"/>
        <v>1.3446030405405394</v>
      </c>
      <c r="M8" s="17">
        <f t="shared" si="8"/>
        <v>248.91249906249996</v>
      </c>
      <c r="N8" s="3">
        <f t="shared" si="9"/>
        <v>0.29104336895034244</v>
      </c>
      <c r="O8" s="3">
        <f t="shared" si="10"/>
        <v>0.014552168447517123</v>
      </c>
      <c r="P8" s="3">
        <f t="shared" si="11"/>
        <v>0.27649120050282533</v>
      </c>
      <c r="Q8" s="15">
        <f t="shared" si="12"/>
        <v>250.87243999999995</v>
      </c>
      <c r="R8" s="22">
        <f t="shared" si="13"/>
        <v>-0.9847901092581974</v>
      </c>
      <c r="S8" s="22">
        <f t="shared" si="14"/>
        <v>-0.04923950546290987</v>
      </c>
      <c r="T8" s="22">
        <f t="shared" si="15"/>
        <v>-0.9355506037952875</v>
      </c>
      <c r="U8" s="22">
        <f t="shared" si="16"/>
        <v>182.27450718749998</v>
      </c>
    </row>
    <row r="9" spans="2:21" ht="12.75">
      <c r="B9" s="10">
        <v>3.6</v>
      </c>
      <c r="C9" s="10">
        <v>5.5</v>
      </c>
      <c r="D9" s="11">
        <f t="shared" si="0"/>
        <v>9548.611111111111</v>
      </c>
      <c r="E9" s="5">
        <f t="shared" si="1"/>
        <v>1.5277777777777777</v>
      </c>
      <c r="F9" s="14">
        <f t="shared" si="2"/>
        <v>1.8630208333333336</v>
      </c>
      <c r="G9" s="14">
        <f t="shared" si="3"/>
        <v>0.09315104166666668</v>
      </c>
      <c r="H9" s="14">
        <f t="shared" si="4"/>
        <v>1.7698697916666668</v>
      </c>
      <c r="I9" s="23">
        <f t="shared" si="17"/>
        <v>200.89394609374995</v>
      </c>
      <c r="J9" s="17">
        <f t="shared" si="5"/>
        <v>1.8630208333333336</v>
      </c>
      <c r="K9" s="17">
        <f t="shared" si="6"/>
        <v>0.09315104166666668</v>
      </c>
      <c r="L9" s="17">
        <f t="shared" si="7"/>
        <v>1.7698697916666668</v>
      </c>
      <c r="M9" s="17">
        <f t="shared" si="8"/>
        <v>255.13531153906243</v>
      </c>
      <c r="N9" s="3">
        <f t="shared" si="9"/>
        <v>0.707461240310078</v>
      </c>
      <c r="O9" s="3">
        <f t="shared" si="10"/>
        <v>0.0353730620155039</v>
      </c>
      <c r="P9" s="3">
        <f t="shared" si="11"/>
        <v>0.672088178294574</v>
      </c>
      <c r="Q9" s="15">
        <f t="shared" si="12"/>
        <v>257.14425099999994</v>
      </c>
      <c r="R9" s="22">
        <f t="shared" si="13"/>
        <v>-0.6038120567375884</v>
      </c>
      <c r="S9" s="22">
        <f t="shared" si="14"/>
        <v>-0.030190602836879424</v>
      </c>
      <c r="T9" s="22">
        <f t="shared" si="15"/>
        <v>-0.573621453900709</v>
      </c>
      <c r="U9" s="22">
        <f t="shared" si="16"/>
        <v>186.83136986718745</v>
      </c>
    </row>
    <row r="10" spans="2:21" ht="12.75">
      <c r="B10" s="10">
        <v>3.5</v>
      </c>
      <c r="C10" s="10">
        <v>5.5</v>
      </c>
      <c r="D10" s="11">
        <f t="shared" si="0"/>
        <v>9821.42857142857</v>
      </c>
      <c r="E10" s="5">
        <f t="shared" si="1"/>
        <v>1.5714285714285714</v>
      </c>
      <c r="F10" s="14">
        <f t="shared" si="2"/>
        <v>2.3362499999999997</v>
      </c>
      <c r="G10" s="14">
        <f t="shared" si="3"/>
        <v>0.11681249999999999</v>
      </c>
      <c r="H10" s="14">
        <f t="shared" si="4"/>
        <v>2.2194374999999997</v>
      </c>
      <c r="I10" s="23">
        <f t="shared" si="17"/>
        <v>205.91629474609368</v>
      </c>
      <c r="J10" s="17">
        <f t="shared" si="5"/>
        <v>2.3362499999999997</v>
      </c>
      <c r="K10" s="17">
        <f t="shared" si="6"/>
        <v>0.11681249999999999</v>
      </c>
      <c r="L10" s="17">
        <f t="shared" si="7"/>
        <v>2.2194374999999997</v>
      </c>
      <c r="M10" s="17">
        <f t="shared" si="8"/>
        <v>261.513694327539</v>
      </c>
      <c r="N10" s="3">
        <f t="shared" si="9"/>
        <v>1.1476744186046517</v>
      </c>
      <c r="O10" s="3">
        <f t="shared" si="10"/>
        <v>0.057383720930232585</v>
      </c>
      <c r="P10" s="3">
        <f t="shared" si="11"/>
        <v>1.090290697674419</v>
      </c>
      <c r="Q10" s="15">
        <f t="shared" si="12"/>
        <v>263.57285727499993</v>
      </c>
      <c r="R10" s="22">
        <f t="shared" si="13"/>
        <v>-0.20106382978723403</v>
      </c>
      <c r="S10" s="22">
        <f t="shared" si="14"/>
        <v>-0.010053191489361702</v>
      </c>
      <c r="T10" s="22">
        <f t="shared" si="15"/>
        <v>-0.19101063829787232</v>
      </c>
      <c r="U10" s="22">
        <f t="shared" si="16"/>
        <v>191.50215411386714</v>
      </c>
    </row>
    <row r="11" spans="2:21" ht="12.75">
      <c r="B11" s="10">
        <v>3.4</v>
      </c>
      <c r="C11" s="10">
        <v>5.5</v>
      </c>
      <c r="D11" s="11">
        <f t="shared" si="0"/>
        <v>10110.29411764706</v>
      </c>
      <c r="E11" s="5">
        <f t="shared" si="1"/>
        <v>1.6176470588235294</v>
      </c>
      <c r="F11" s="14">
        <f t="shared" si="2"/>
        <v>2.837316176470587</v>
      </c>
      <c r="G11" s="14">
        <f t="shared" si="3"/>
        <v>0.14186580882352937</v>
      </c>
      <c r="H11" s="14">
        <f t="shared" si="4"/>
        <v>2.695450367647058</v>
      </c>
      <c r="I11" s="23">
        <f t="shared" si="17"/>
        <v>211.064202114746</v>
      </c>
      <c r="J11" s="17">
        <f t="shared" si="5"/>
        <v>2.837316176470587</v>
      </c>
      <c r="K11" s="17">
        <f t="shared" si="6"/>
        <v>0.14186580882352937</v>
      </c>
      <c r="L11" s="17">
        <f t="shared" si="7"/>
        <v>2.695450367647058</v>
      </c>
      <c r="M11" s="17">
        <f t="shared" si="8"/>
        <v>268.0515366857274</v>
      </c>
      <c r="N11" s="3">
        <f t="shared" si="9"/>
        <v>1.6137824897400819</v>
      </c>
      <c r="O11" s="3">
        <f t="shared" si="10"/>
        <v>0.0806891244870041</v>
      </c>
      <c r="P11" s="3">
        <f t="shared" si="11"/>
        <v>1.5330933652530778</v>
      </c>
      <c r="Q11" s="15">
        <f t="shared" si="12"/>
        <v>270.1621787068749</v>
      </c>
      <c r="R11" s="22">
        <f t="shared" si="13"/>
        <v>0.22537546933667052</v>
      </c>
      <c r="S11" s="22">
        <f t="shared" si="14"/>
        <v>0.011268773466833526</v>
      </c>
      <c r="T11" s="22">
        <f t="shared" si="15"/>
        <v>0.214106695869837</v>
      </c>
      <c r="U11" s="22">
        <f t="shared" si="16"/>
        <v>196.2897079667138</v>
      </c>
    </row>
    <row r="12" spans="2:21" ht="12.75">
      <c r="B12" s="10">
        <v>3.3</v>
      </c>
      <c r="C12" s="10">
        <v>5.5</v>
      </c>
      <c r="D12" s="11">
        <f t="shared" si="0"/>
        <v>10416.666666666668</v>
      </c>
      <c r="E12" s="5">
        <f t="shared" si="1"/>
        <v>1.6666666666666667</v>
      </c>
      <c r="F12" s="14">
        <f t="shared" si="2"/>
        <v>3.368750000000002</v>
      </c>
      <c r="G12" s="14">
        <f t="shared" si="3"/>
        <v>0.16843750000000013</v>
      </c>
      <c r="H12" s="14">
        <f t="shared" si="4"/>
        <v>3.200312500000002</v>
      </c>
      <c r="I12" s="23">
        <f t="shared" si="17"/>
        <v>216.34080716761463</v>
      </c>
      <c r="J12" s="17">
        <f t="shared" si="5"/>
        <v>3.368750000000002</v>
      </c>
      <c r="K12" s="17">
        <f t="shared" si="6"/>
        <v>0.16843750000000013</v>
      </c>
      <c r="L12" s="17">
        <f t="shared" si="7"/>
        <v>3.200312500000002</v>
      </c>
      <c r="M12" s="17">
        <f t="shared" si="8"/>
        <v>274.7528251028706</v>
      </c>
      <c r="N12" s="3">
        <f t="shared" si="9"/>
        <v>2.1081395348837226</v>
      </c>
      <c r="O12" s="3">
        <f t="shared" si="10"/>
        <v>0.10540697674418614</v>
      </c>
      <c r="P12" s="3">
        <f t="shared" si="11"/>
        <v>2.0027325581395363</v>
      </c>
      <c r="Q12" s="15">
        <f t="shared" si="12"/>
        <v>276.91623317454673</v>
      </c>
      <c r="R12" s="22">
        <f t="shared" si="13"/>
        <v>0.6776595744680858</v>
      </c>
      <c r="S12" s="22">
        <f t="shared" si="14"/>
        <v>0.03388297872340429</v>
      </c>
      <c r="T12" s="22">
        <f t="shared" si="15"/>
        <v>0.6437765957446815</v>
      </c>
      <c r="U12" s="22">
        <f t="shared" si="16"/>
        <v>201.19695066588162</v>
      </c>
    </row>
    <row r="13" spans="2:21" ht="12.75">
      <c r="B13" s="10">
        <v>3.2</v>
      </c>
      <c r="C13" s="10">
        <v>5.5</v>
      </c>
      <c r="D13" s="11">
        <f t="shared" si="0"/>
        <v>10742.1875</v>
      </c>
      <c r="E13" s="5">
        <f t="shared" si="1"/>
        <v>1.71875</v>
      </c>
      <c r="F13" s="14">
        <f t="shared" si="2"/>
        <v>3.9333984374999993</v>
      </c>
      <c r="G13" s="14">
        <f t="shared" si="3"/>
        <v>0.196669921875</v>
      </c>
      <c r="H13" s="14">
        <f t="shared" si="4"/>
        <v>3.7367285156249994</v>
      </c>
      <c r="I13" s="23">
        <f t="shared" si="17"/>
        <v>221.74932734680496</v>
      </c>
      <c r="J13" s="17">
        <f t="shared" si="5"/>
        <v>3.9333984374999993</v>
      </c>
      <c r="K13" s="17">
        <f t="shared" si="6"/>
        <v>0.196669921875</v>
      </c>
      <c r="L13" s="17">
        <f t="shared" si="7"/>
        <v>3.7367285156249994</v>
      </c>
      <c r="M13" s="17">
        <f t="shared" si="8"/>
        <v>281.6216457304423</v>
      </c>
      <c r="N13" s="3">
        <f t="shared" si="9"/>
        <v>2.6333938953488385</v>
      </c>
      <c r="O13" s="3">
        <f t="shared" si="10"/>
        <v>0.13166969476744192</v>
      </c>
      <c r="P13" s="3">
        <f t="shared" si="11"/>
        <v>2.5017242005813967</v>
      </c>
      <c r="Q13" s="15">
        <f t="shared" si="12"/>
        <v>283.83913900391036</v>
      </c>
      <c r="R13" s="22">
        <f t="shared" si="13"/>
        <v>1.1582114361702143</v>
      </c>
      <c r="S13" s="22">
        <f t="shared" si="14"/>
        <v>0.05791057180851072</v>
      </c>
      <c r="T13" s="22">
        <f t="shared" si="15"/>
        <v>1.1003008643617036</v>
      </c>
      <c r="U13" s="22">
        <f t="shared" si="16"/>
        <v>206.22687443252863</v>
      </c>
    </row>
    <row r="14" spans="2:21" ht="12.75">
      <c r="B14" s="10">
        <v>3.1</v>
      </c>
      <c r="C14" s="10">
        <v>5.5</v>
      </c>
      <c r="D14" s="11">
        <f t="shared" si="0"/>
        <v>11088.709677419354</v>
      </c>
      <c r="E14" s="5">
        <f t="shared" si="1"/>
        <v>1.7741935483870968</v>
      </c>
      <c r="F14" s="14">
        <f t="shared" si="2"/>
        <v>4.53447580645161</v>
      </c>
      <c r="G14" s="14">
        <f t="shared" si="3"/>
        <v>0.2267237903225805</v>
      </c>
      <c r="H14" s="14">
        <f t="shared" si="4"/>
        <v>4.3077520161290295</v>
      </c>
      <c r="I14" s="23">
        <f t="shared" si="17"/>
        <v>227.29306053047506</v>
      </c>
      <c r="J14" s="17">
        <f t="shared" si="5"/>
        <v>4.53447580645161</v>
      </c>
      <c r="K14" s="17">
        <f t="shared" si="6"/>
        <v>0.2267237903225805</v>
      </c>
      <c r="L14" s="17">
        <f t="shared" si="7"/>
        <v>4.3077520161290295</v>
      </c>
      <c r="M14" s="17">
        <f t="shared" si="8"/>
        <v>288.6621868737033</v>
      </c>
      <c r="N14" s="3">
        <f t="shared" si="9"/>
        <v>3.1925356339084736</v>
      </c>
      <c r="O14" s="3">
        <f t="shared" si="10"/>
        <v>0.1596267816954237</v>
      </c>
      <c r="P14" s="3">
        <f t="shared" si="11"/>
        <v>3.03290885221305</v>
      </c>
      <c r="Q14" s="15">
        <f t="shared" si="12"/>
        <v>290.93511747900806</v>
      </c>
      <c r="R14" s="22">
        <f t="shared" si="13"/>
        <v>1.6697666437886056</v>
      </c>
      <c r="S14" s="22">
        <f t="shared" si="14"/>
        <v>0.08348833218943029</v>
      </c>
      <c r="T14" s="22">
        <f t="shared" si="15"/>
        <v>1.5862783115991754</v>
      </c>
      <c r="U14" s="22">
        <f t="shared" si="16"/>
        <v>211.38254629334182</v>
      </c>
    </row>
    <row r="15" spans="2:21" ht="12.75">
      <c r="B15" s="10">
        <v>3</v>
      </c>
      <c r="C15" s="10">
        <v>5.5</v>
      </c>
      <c r="D15" s="11">
        <f t="shared" si="0"/>
        <v>11458.333333333334</v>
      </c>
      <c r="E15" s="5">
        <f t="shared" si="1"/>
        <v>1.8333333333333333</v>
      </c>
      <c r="F15" s="14">
        <f t="shared" si="2"/>
        <v>5.175625</v>
      </c>
      <c r="G15" s="14">
        <f t="shared" si="3"/>
        <v>0.25878125</v>
      </c>
      <c r="H15" s="14">
        <f t="shared" si="4"/>
        <v>4.91684375</v>
      </c>
      <c r="I15" s="23">
        <f t="shared" si="17"/>
        <v>232.97538704373693</v>
      </c>
      <c r="J15" s="17">
        <f t="shared" si="5"/>
        <v>5.175625</v>
      </c>
      <c r="K15" s="17">
        <f t="shared" si="6"/>
        <v>0.25878125</v>
      </c>
      <c r="L15" s="17">
        <f t="shared" si="7"/>
        <v>4.91684375</v>
      </c>
      <c r="M15" s="17">
        <f t="shared" si="8"/>
        <v>295.8787415455459</v>
      </c>
      <c r="N15" s="3">
        <f t="shared" si="9"/>
        <v>3.788953488372094</v>
      </c>
      <c r="O15" s="3">
        <f t="shared" si="10"/>
        <v>0.18944767441860472</v>
      </c>
      <c r="P15" s="3">
        <f t="shared" si="11"/>
        <v>3.5995058139534892</v>
      </c>
      <c r="Q15" s="15">
        <f t="shared" si="12"/>
        <v>298.2084954159833</v>
      </c>
      <c r="R15" s="22">
        <f t="shared" si="13"/>
        <v>2.215425531914896</v>
      </c>
      <c r="S15" s="22">
        <f t="shared" si="14"/>
        <v>0.1107712765957448</v>
      </c>
      <c r="T15" s="22">
        <f t="shared" si="15"/>
        <v>2.104654255319151</v>
      </c>
      <c r="U15" s="22">
        <f t="shared" si="16"/>
        <v>216.66710995067535</v>
      </c>
    </row>
    <row r="16" spans="2:21" ht="12.75">
      <c r="B16" s="10">
        <v>2.9</v>
      </c>
      <c r="C16" s="10">
        <v>5.5</v>
      </c>
      <c r="D16" s="11">
        <f t="shared" si="0"/>
        <v>11853.448275862069</v>
      </c>
      <c r="E16" s="5">
        <f t="shared" si="1"/>
        <v>1.896551724137931</v>
      </c>
      <c r="F16" s="14">
        <f t="shared" si="2"/>
        <v>5.860991379310345</v>
      </c>
      <c r="G16" s="14">
        <f t="shared" si="3"/>
        <v>0.29304956896551726</v>
      </c>
      <c r="H16" s="14">
        <f t="shared" si="4"/>
        <v>5.567941810344828</v>
      </c>
      <c r="I16" s="23">
        <f t="shared" si="17"/>
        <v>238.79977171983035</v>
      </c>
      <c r="J16" s="17">
        <f t="shared" si="5"/>
        <v>5.860991379310345</v>
      </c>
      <c r="K16" s="17">
        <f t="shared" si="6"/>
        <v>0.29304956896551726</v>
      </c>
      <c r="L16" s="17">
        <f t="shared" si="7"/>
        <v>5.567941810344828</v>
      </c>
      <c r="M16" s="17">
        <f t="shared" si="8"/>
        <v>303.27571008418454</v>
      </c>
      <c r="N16" s="3">
        <f t="shared" si="9"/>
        <v>4.426503608660784</v>
      </c>
      <c r="O16" s="3">
        <f t="shared" si="10"/>
        <v>0.22132518043303923</v>
      </c>
      <c r="P16" s="3">
        <f t="shared" si="11"/>
        <v>4.205178428227745</v>
      </c>
      <c r="Q16" s="15">
        <f t="shared" si="12"/>
        <v>305.6637078013828</v>
      </c>
      <c r="R16" s="22">
        <f t="shared" si="13"/>
        <v>2.798716067498166</v>
      </c>
      <c r="S16" s="22">
        <f t="shared" si="14"/>
        <v>0.1399358033749083</v>
      </c>
      <c r="T16" s="22">
        <f t="shared" si="15"/>
        <v>2.6587802641232576</v>
      </c>
      <c r="U16" s="22">
        <f t="shared" si="16"/>
        <v>222.08378769944224</v>
      </c>
    </row>
    <row r="17" spans="2:21" ht="12.75">
      <c r="B17" s="10">
        <v>2.8</v>
      </c>
      <c r="C17" s="10">
        <v>5.5</v>
      </c>
      <c r="D17" s="11">
        <f t="shared" si="0"/>
        <v>12276.785714285716</v>
      </c>
      <c r="E17" s="5">
        <f t="shared" si="1"/>
        <v>1.9642857142857144</v>
      </c>
      <c r="F17" s="14">
        <f t="shared" si="2"/>
        <v>6.595312500000002</v>
      </c>
      <c r="G17" s="14">
        <f t="shared" si="3"/>
        <v>0.3297656250000001</v>
      </c>
      <c r="H17" s="14">
        <f t="shared" si="4"/>
        <v>6.265546875000002</v>
      </c>
      <c r="I17" s="23">
        <f t="shared" si="17"/>
        <v>244.7697660128261</v>
      </c>
      <c r="J17" s="17">
        <f t="shared" si="5"/>
        <v>6.595312500000002</v>
      </c>
      <c r="K17" s="17">
        <f t="shared" si="6"/>
        <v>0.3297656250000001</v>
      </c>
      <c r="L17" s="17">
        <f t="shared" si="7"/>
        <v>6.265546875000002</v>
      </c>
      <c r="M17" s="17">
        <f t="shared" si="8"/>
        <v>310.8576028362892</v>
      </c>
      <c r="N17" s="3">
        <f t="shared" si="9"/>
        <v>5.109593023255815</v>
      </c>
      <c r="O17" s="3">
        <f t="shared" si="10"/>
        <v>0.25547965116279076</v>
      </c>
      <c r="P17" s="3">
        <f t="shared" si="11"/>
        <v>4.854113372093025</v>
      </c>
      <c r="Q17" s="15">
        <f t="shared" si="12"/>
        <v>313.30530049641743</v>
      </c>
      <c r="R17" s="22">
        <f t="shared" si="13"/>
        <v>3.423670212765959</v>
      </c>
      <c r="S17" s="22">
        <f t="shared" si="14"/>
        <v>0.17118351063829795</v>
      </c>
      <c r="T17" s="22">
        <f t="shared" si="15"/>
        <v>3.252486702127661</v>
      </c>
      <c r="U17" s="22">
        <f t="shared" si="16"/>
        <v>227.63588239192828</v>
      </c>
    </row>
    <row r="18" spans="2:21" ht="12.75">
      <c r="B18" s="10">
        <v>2.7</v>
      </c>
      <c r="C18" s="10">
        <v>5.5</v>
      </c>
      <c r="D18" s="11">
        <f t="shared" si="0"/>
        <v>12731.48148148148</v>
      </c>
      <c r="E18" s="5">
        <f t="shared" si="1"/>
        <v>2.0370370370370368</v>
      </c>
      <c r="F18" s="14">
        <f t="shared" si="2"/>
        <v>7.384027777777774</v>
      </c>
      <c r="G18" s="14">
        <f t="shared" si="3"/>
        <v>0.36920138888888876</v>
      </c>
      <c r="H18" s="14">
        <f t="shared" si="4"/>
        <v>7.014826388888886</v>
      </c>
      <c r="I18" s="23">
        <f t="shared" si="17"/>
        <v>250.88901016314674</v>
      </c>
      <c r="J18" s="17">
        <f t="shared" si="5"/>
        <v>7.384027777777774</v>
      </c>
      <c r="K18" s="17">
        <f t="shared" si="6"/>
        <v>0.36920138888888876</v>
      </c>
      <c r="L18" s="17">
        <f t="shared" si="7"/>
        <v>7.014826388888886</v>
      </c>
      <c r="M18" s="17">
        <f t="shared" si="8"/>
        <v>318.6290429071964</v>
      </c>
      <c r="N18" s="3">
        <f t="shared" si="9"/>
        <v>5.843281653746768</v>
      </c>
      <c r="O18" s="3">
        <f t="shared" si="10"/>
        <v>0.2921640826873384</v>
      </c>
      <c r="P18" s="3">
        <f t="shared" si="11"/>
        <v>5.55111757105943</v>
      </c>
      <c r="Q18" s="15">
        <f t="shared" si="12"/>
        <v>321.1379330088278</v>
      </c>
      <c r="R18" s="22">
        <f t="shared" si="13"/>
        <v>4.094917257683214</v>
      </c>
      <c r="S18" s="22">
        <f t="shared" si="14"/>
        <v>0.20474586288416072</v>
      </c>
      <c r="T18" s="22">
        <f t="shared" si="15"/>
        <v>3.8901713947990535</v>
      </c>
      <c r="U18" s="22">
        <f t="shared" si="16"/>
        <v>233.32677945172648</v>
      </c>
    </row>
    <row r="19" spans="2:21" ht="12.75">
      <c r="B19" s="10">
        <v>2.6</v>
      </c>
      <c r="C19" s="10">
        <v>5.5</v>
      </c>
      <c r="D19" s="11">
        <f t="shared" si="0"/>
        <v>13221.153846153846</v>
      </c>
      <c r="E19" s="5">
        <f t="shared" si="1"/>
        <v>2.1153846153846154</v>
      </c>
      <c r="F19" s="14">
        <f t="shared" si="2"/>
        <v>8.233413461538461</v>
      </c>
      <c r="G19" s="14">
        <f t="shared" si="3"/>
        <v>0.41167067307692307</v>
      </c>
      <c r="H19" s="14">
        <f t="shared" si="4"/>
        <v>7.821742788461538</v>
      </c>
      <c r="I19" s="23">
        <f t="shared" si="17"/>
        <v>257.1612354172254</v>
      </c>
      <c r="J19" s="17">
        <f t="shared" si="5"/>
        <v>8.233413461538461</v>
      </c>
      <c r="K19" s="17">
        <f t="shared" si="6"/>
        <v>0.41167067307692307</v>
      </c>
      <c r="L19" s="17">
        <f t="shared" si="7"/>
        <v>7.821742788461538</v>
      </c>
      <c r="M19" s="17">
        <f t="shared" si="8"/>
        <v>326.5947689798762</v>
      </c>
      <c r="N19" s="3">
        <f t="shared" si="9"/>
        <v>6.633407871198568</v>
      </c>
      <c r="O19" s="3">
        <f t="shared" si="10"/>
        <v>0.3316703935599284</v>
      </c>
      <c r="P19" s="3">
        <f t="shared" si="11"/>
        <v>6.301737477638639</v>
      </c>
      <c r="Q19" s="15">
        <f t="shared" si="12"/>
        <v>329.1663813340485</v>
      </c>
      <c r="R19" s="22">
        <f t="shared" si="13"/>
        <v>4.817798690671033</v>
      </c>
      <c r="S19" s="22">
        <f t="shared" si="14"/>
        <v>0.24088993453355168</v>
      </c>
      <c r="T19" s="22">
        <f t="shared" si="15"/>
        <v>4.576908756137481</v>
      </c>
      <c r="U19" s="22">
        <f t="shared" si="16"/>
        <v>239.15994893801962</v>
      </c>
    </row>
    <row r="20" spans="2:21" ht="12.75">
      <c r="B20" s="10">
        <v>2.5</v>
      </c>
      <c r="C20" s="10">
        <v>5.5</v>
      </c>
      <c r="D20" s="11">
        <f t="shared" si="0"/>
        <v>13750</v>
      </c>
      <c r="E20" s="5">
        <f t="shared" si="1"/>
        <v>2.2</v>
      </c>
      <c r="F20" s="14">
        <f t="shared" si="2"/>
        <v>9.150750000000006</v>
      </c>
      <c r="G20" s="14">
        <f t="shared" si="3"/>
        <v>0.4575375000000003</v>
      </c>
      <c r="H20" s="14">
        <f t="shared" si="4"/>
        <v>8.693212500000005</v>
      </c>
      <c r="I20" s="23">
        <f t="shared" si="17"/>
        <v>263.590266302656</v>
      </c>
      <c r="J20" s="17">
        <f t="shared" si="5"/>
        <v>9.150750000000006</v>
      </c>
      <c r="K20" s="17">
        <f t="shared" si="6"/>
        <v>0.4575375000000003</v>
      </c>
      <c r="L20" s="17">
        <f t="shared" si="7"/>
        <v>8.693212500000005</v>
      </c>
      <c r="M20" s="17">
        <f t="shared" si="8"/>
        <v>334.7596382043731</v>
      </c>
      <c r="N20" s="3">
        <f t="shared" si="9"/>
        <v>7.486744186046515</v>
      </c>
      <c r="O20" s="3">
        <f t="shared" si="10"/>
        <v>0.3743372093023258</v>
      </c>
      <c r="P20" s="3">
        <f t="shared" si="11"/>
        <v>7.1124069767441895</v>
      </c>
      <c r="Q20" s="15">
        <f t="shared" si="12"/>
        <v>337.3955408673997</v>
      </c>
      <c r="R20" s="22">
        <f t="shared" si="13"/>
        <v>5.598510638297878</v>
      </c>
      <c r="S20" s="22">
        <f t="shared" si="14"/>
        <v>0.2799255319148939</v>
      </c>
      <c r="T20" s="22">
        <f t="shared" si="15"/>
        <v>5.318585106382984</v>
      </c>
      <c r="U20" s="22">
        <f t="shared" si="16"/>
        <v>245.1389476614701</v>
      </c>
    </row>
    <row r="21" spans="2:21" ht="12.75">
      <c r="B21" s="10">
        <v>2.4</v>
      </c>
      <c r="C21" s="10">
        <v>5.5</v>
      </c>
      <c r="D21" s="11">
        <f t="shared" si="0"/>
        <v>14322.916666666668</v>
      </c>
      <c r="E21" s="5">
        <f t="shared" si="1"/>
        <v>2.291666666666667</v>
      </c>
      <c r="F21" s="14">
        <f t="shared" si="2"/>
        <v>10.14453125</v>
      </c>
      <c r="G21" s="14">
        <f t="shared" si="3"/>
        <v>0.5072265625</v>
      </c>
      <c r="H21" s="14">
        <f t="shared" si="4"/>
        <v>9.6373046875</v>
      </c>
      <c r="I21" s="23">
        <f t="shared" si="17"/>
        <v>270.1800229602224</v>
      </c>
      <c r="J21" s="17">
        <f t="shared" si="5"/>
        <v>10.14453125</v>
      </c>
      <c r="K21" s="17">
        <f t="shared" si="6"/>
        <v>0.5072265625</v>
      </c>
      <c r="L21" s="17">
        <f t="shared" si="7"/>
        <v>9.6373046875</v>
      </c>
      <c r="M21" s="17">
        <f t="shared" si="8"/>
        <v>343.12862915948244</v>
      </c>
      <c r="N21" s="3">
        <f t="shared" si="9"/>
        <v>8.411191860465117</v>
      </c>
      <c r="O21" s="3">
        <f t="shared" si="10"/>
        <v>0.42055959302325585</v>
      </c>
      <c r="P21" s="3">
        <f t="shared" si="11"/>
        <v>7.99063226744186</v>
      </c>
      <c r="Q21" s="15">
        <f t="shared" si="12"/>
        <v>345.83042938908466</v>
      </c>
      <c r="R21" s="22">
        <f t="shared" si="13"/>
        <v>6.444281914893619</v>
      </c>
      <c r="S21" s="22">
        <f t="shared" si="14"/>
        <v>0.32221409574468096</v>
      </c>
      <c r="T21" s="22">
        <f t="shared" si="15"/>
        <v>6.1220678191489375</v>
      </c>
      <c r="U21" s="22">
        <f t="shared" si="16"/>
        <v>251.26742135300685</v>
      </c>
    </row>
    <row r="22" spans="2:21" ht="12.75">
      <c r="B22" s="10">
        <v>2.3</v>
      </c>
      <c r="C22" s="10">
        <v>5.5</v>
      </c>
      <c r="D22" s="11">
        <f t="shared" si="0"/>
        <v>14945.652173913044</v>
      </c>
      <c r="E22" s="5">
        <f t="shared" si="1"/>
        <v>2.3913043478260874</v>
      </c>
      <c r="F22" s="14">
        <f t="shared" si="2"/>
        <v>11.224728260869568</v>
      </c>
      <c r="G22" s="14">
        <f t="shared" si="3"/>
        <v>0.5612364130434785</v>
      </c>
      <c r="H22" s="14">
        <f t="shared" si="4"/>
        <v>10.66349184782609</v>
      </c>
      <c r="I22" s="23">
        <f t="shared" si="17"/>
        <v>276.93452353422794</v>
      </c>
      <c r="J22" s="17">
        <f t="shared" si="5"/>
        <v>11.224728260869568</v>
      </c>
      <c r="K22" s="17">
        <f t="shared" si="6"/>
        <v>0.5612364130434785</v>
      </c>
      <c r="L22" s="17">
        <f t="shared" si="7"/>
        <v>10.66349184782609</v>
      </c>
      <c r="M22" s="17">
        <f t="shared" si="8"/>
        <v>351.7068448884695</v>
      </c>
      <c r="N22" s="3">
        <f t="shared" si="9"/>
        <v>9.416026289180994</v>
      </c>
      <c r="O22" s="3">
        <f t="shared" si="10"/>
        <v>0.4708013144590497</v>
      </c>
      <c r="P22" s="3">
        <f t="shared" si="11"/>
        <v>8.945224974721945</v>
      </c>
      <c r="Q22" s="15">
        <f t="shared" si="12"/>
        <v>354.47619012381176</v>
      </c>
      <c r="R22" s="22">
        <f t="shared" si="13"/>
        <v>7.3635985198889955</v>
      </c>
      <c r="S22" s="22">
        <f t="shared" si="14"/>
        <v>0.3681799259944498</v>
      </c>
      <c r="T22" s="22">
        <f t="shared" si="15"/>
        <v>6.995418593894546</v>
      </c>
      <c r="U22" s="22">
        <f t="shared" si="16"/>
        <v>257.549106886832</v>
      </c>
    </row>
    <row r="23" spans="2:21" ht="12.75">
      <c r="B23" s="10">
        <v>2.2</v>
      </c>
      <c r="C23" s="10">
        <v>5.5</v>
      </c>
      <c r="D23" s="11">
        <f t="shared" si="0"/>
        <v>15624.999999999998</v>
      </c>
      <c r="E23" s="5">
        <f t="shared" si="1"/>
        <v>2.5</v>
      </c>
      <c r="F23" s="14">
        <f t="shared" si="2"/>
        <v>12.403125</v>
      </c>
      <c r="G23" s="14">
        <f t="shared" si="3"/>
        <v>0.62015625</v>
      </c>
      <c r="H23" s="14">
        <f t="shared" si="4"/>
        <v>11.782968749999998</v>
      </c>
      <c r="I23" s="23">
        <f t="shared" si="17"/>
        <v>283.85788662258364</v>
      </c>
      <c r="J23" s="17">
        <f t="shared" si="5"/>
        <v>12.403125</v>
      </c>
      <c r="K23" s="17">
        <f t="shared" si="6"/>
        <v>0.62015625</v>
      </c>
      <c r="L23" s="17">
        <f t="shared" si="7"/>
        <v>11.782968749999998</v>
      </c>
      <c r="M23" s="17">
        <f t="shared" si="8"/>
        <v>360.49951601068125</v>
      </c>
      <c r="N23" s="3">
        <f t="shared" si="9"/>
        <v>10.512209302325584</v>
      </c>
      <c r="O23" s="3">
        <f t="shared" si="10"/>
        <v>0.5256104651162792</v>
      </c>
      <c r="P23" s="3">
        <f t="shared" si="11"/>
        <v>9.986598837209304</v>
      </c>
      <c r="Q23" s="15">
        <f t="shared" si="12"/>
        <v>363.33809487690706</v>
      </c>
      <c r="R23" s="22">
        <f t="shared" si="13"/>
        <v>8.36648936170213</v>
      </c>
      <c r="S23" s="22">
        <f t="shared" si="14"/>
        <v>0.4183244680851065</v>
      </c>
      <c r="T23" s="22">
        <f t="shared" si="15"/>
        <v>7.948164893617022</v>
      </c>
      <c r="U23" s="22">
        <f t="shared" si="16"/>
        <v>263.9878345590028</v>
      </c>
    </row>
    <row r="24" spans="2:21" ht="12.75">
      <c r="B24" s="10">
        <v>2.1</v>
      </c>
      <c r="C24" s="10">
        <v>5.5</v>
      </c>
      <c r="D24" s="11">
        <f t="shared" si="0"/>
        <v>16369.047619047618</v>
      </c>
      <c r="E24" s="5">
        <f t="shared" si="1"/>
        <v>2.619047619047619</v>
      </c>
      <c r="F24" s="14">
        <f t="shared" si="2"/>
        <v>13.693750000000001</v>
      </c>
      <c r="G24" s="14">
        <f t="shared" si="3"/>
        <v>0.6846875000000001</v>
      </c>
      <c r="H24" s="14">
        <f t="shared" si="4"/>
        <v>13.0090625</v>
      </c>
      <c r="I24" s="23">
        <f t="shared" si="17"/>
        <v>290.9543337881482</v>
      </c>
      <c r="J24" s="17">
        <f t="shared" si="5"/>
        <v>13.693750000000001</v>
      </c>
      <c r="K24" s="17">
        <f t="shared" si="6"/>
        <v>0.6846875000000001</v>
      </c>
      <c r="L24" s="17">
        <f t="shared" si="7"/>
        <v>13.0090625</v>
      </c>
      <c r="M24" s="17">
        <f t="shared" si="8"/>
        <v>369.5120039109482</v>
      </c>
      <c r="N24" s="3">
        <f t="shared" si="9"/>
        <v>11.712790697674418</v>
      </c>
      <c r="O24" s="3">
        <f t="shared" si="10"/>
        <v>0.5856395348837209</v>
      </c>
      <c r="P24" s="3">
        <f t="shared" si="11"/>
        <v>11.127151162790696</v>
      </c>
      <c r="Q24" s="15">
        <f t="shared" si="12"/>
        <v>372.42154724882965</v>
      </c>
      <c r="R24" s="22">
        <f t="shared" si="13"/>
        <v>9.464893617021279</v>
      </c>
      <c r="S24" s="22">
        <f t="shared" si="14"/>
        <v>0.47324468085106397</v>
      </c>
      <c r="T24" s="22">
        <f t="shared" si="15"/>
        <v>8.991648936170215</v>
      </c>
      <c r="U24" s="22">
        <f t="shared" si="16"/>
        <v>270.5875304229778</v>
      </c>
    </row>
    <row r="25" spans="2:21" ht="12.75">
      <c r="B25" s="10">
        <v>2</v>
      </c>
      <c r="C25" s="10">
        <v>5.5</v>
      </c>
      <c r="D25" s="11">
        <f t="shared" si="0"/>
        <v>17187.5</v>
      </c>
      <c r="E25" s="5">
        <f t="shared" si="1"/>
        <v>2.75</v>
      </c>
      <c r="F25" s="14">
        <f t="shared" si="2"/>
        <v>15.113437499999996</v>
      </c>
      <c r="G25" s="14">
        <f t="shared" si="3"/>
        <v>0.7556718749999999</v>
      </c>
      <c r="H25" s="14">
        <f t="shared" si="4"/>
        <v>14.357765624999997</v>
      </c>
      <c r="I25" s="23">
        <f t="shared" si="17"/>
        <v>298.22819213285186</v>
      </c>
      <c r="J25" s="17">
        <f t="shared" si="5"/>
        <v>15.113437499999996</v>
      </c>
      <c r="K25" s="17">
        <f t="shared" si="6"/>
        <v>0.7556718749999999</v>
      </c>
      <c r="L25" s="17">
        <f t="shared" si="7"/>
        <v>14.357765624999997</v>
      </c>
      <c r="M25" s="17">
        <f t="shared" si="8"/>
        <v>378.74980400872187</v>
      </c>
      <c r="N25" s="3">
        <f t="shared" si="9"/>
        <v>13.033430232558135</v>
      </c>
      <c r="O25" s="3">
        <f t="shared" si="10"/>
        <v>0.6516715116279068</v>
      </c>
      <c r="P25" s="3">
        <f t="shared" si="11"/>
        <v>12.381758720930229</v>
      </c>
      <c r="Q25" s="15">
        <f t="shared" si="12"/>
        <v>381.7320859300504</v>
      </c>
      <c r="R25" s="22">
        <f t="shared" si="13"/>
        <v>10.673138297872338</v>
      </c>
      <c r="S25" s="22">
        <f t="shared" si="14"/>
        <v>0.5336569148936169</v>
      </c>
      <c r="T25" s="22">
        <f t="shared" si="15"/>
        <v>10.13948138297872</v>
      </c>
      <c r="U25" s="22">
        <f t="shared" si="16"/>
        <v>277.3522186835522</v>
      </c>
    </row>
    <row r="26" spans="6:21" ht="12.75">
      <c r="F26" s="14"/>
      <c r="G26" s="14"/>
      <c r="H26" s="14"/>
      <c r="I26" s="23"/>
      <c r="N26" s="3"/>
      <c r="O26" s="3"/>
      <c r="P26" s="3"/>
      <c r="Q26" s="15"/>
      <c r="R26" s="22"/>
      <c r="S26" s="22"/>
      <c r="T26" s="22"/>
      <c r="U26" s="22"/>
    </row>
    <row r="27" spans="1:21" ht="12.75">
      <c r="A27" s="19" t="s">
        <v>5</v>
      </c>
      <c r="B27" s="10">
        <v>4</v>
      </c>
      <c r="C27" s="10">
        <v>5.5</v>
      </c>
      <c r="D27" s="11">
        <f t="shared" si="0"/>
        <v>8593.75</v>
      </c>
      <c r="E27" s="5">
        <f t="shared" si="1"/>
        <v>1.375</v>
      </c>
      <c r="F27" s="14">
        <f>(E27*14.7*1875)/2000-14.7</f>
        <v>4.249218750000001</v>
      </c>
      <c r="G27" s="14">
        <f t="shared" si="3"/>
        <v>0.21246093750000006</v>
      </c>
      <c r="H27" s="14">
        <f t="shared" si="4"/>
        <v>4.0367578125</v>
      </c>
      <c r="I27" s="23">
        <v>220</v>
      </c>
      <c r="J27" s="17">
        <f>(E27*14.7*1875)/2000-14.7</f>
        <v>4.249218750000001</v>
      </c>
      <c r="K27" s="17">
        <f t="shared" si="6"/>
        <v>0.21246093750000006</v>
      </c>
      <c r="L27" s="17">
        <f aca="true" t="shared" si="18" ref="L27:L47">J27-K27</f>
        <v>4.0367578125</v>
      </c>
      <c r="M27" s="17">
        <f t="shared" si="8"/>
        <v>279.4</v>
      </c>
      <c r="N27" s="3">
        <f>(E27*14.7*1875)/2150-14.7</f>
        <v>2.9271802325581397</v>
      </c>
      <c r="O27" s="3">
        <f t="shared" si="10"/>
        <v>0.146359011627907</v>
      </c>
      <c r="P27" s="3">
        <f aca="true" t="shared" si="19" ref="P27:P69">N27-O27</f>
        <v>2.7808212209302328</v>
      </c>
      <c r="Q27" s="15">
        <f t="shared" si="12"/>
        <v>281.6</v>
      </c>
      <c r="R27" s="22">
        <f>(E27*14.7*1875)/2350-14.7</f>
        <v>1.4269946808510632</v>
      </c>
      <c r="S27" s="22">
        <f t="shared" si="14"/>
        <v>0.07134973404255317</v>
      </c>
      <c r="T27" s="22">
        <f aca="true" t="shared" si="20" ref="T27:T69">R27-S27</f>
        <v>1.35564494680851</v>
      </c>
      <c r="U27" s="22">
        <f>I27*0.93</f>
        <v>204.60000000000002</v>
      </c>
    </row>
    <row r="28" spans="2:21" ht="12.75">
      <c r="B28" s="10">
        <v>3.9</v>
      </c>
      <c r="C28" s="10">
        <v>5.5</v>
      </c>
      <c r="D28" s="11">
        <f t="shared" si="0"/>
        <v>8814.102564102564</v>
      </c>
      <c r="E28" s="5">
        <f t="shared" si="1"/>
        <v>1.4102564102564104</v>
      </c>
      <c r="F28" s="14">
        <f aca="true" t="shared" si="21" ref="F28:F47">(E28*14.7*1875)/2000-14.7</f>
        <v>4.735096153846154</v>
      </c>
      <c r="G28" s="14">
        <f t="shared" si="3"/>
        <v>0.23675480769230772</v>
      </c>
      <c r="H28" s="14">
        <f t="shared" si="4"/>
        <v>4.498341346153846</v>
      </c>
      <c r="I28" s="23">
        <v>225</v>
      </c>
      <c r="J28" s="17">
        <f aca="true" t="shared" si="22" ref="J28:J47">(E28*14.7*1875)/2000-14.7</f>
        <v>4.735096153846154</v>
      </c>
      <c r="K28" s="17">
        <f t="shared" si="6"/>
        <v>0.23675480769230772</v>
      </c>
      <c r="L28" s="17">
        <f t="shared" si="18"/>
        <v>4.498341346153846</v>
      </c>
      <c r="M28" s="17">
        <f t="shared" si="8"/>
        <v>285.75</v>
      </c>
      <c r="N28" s="3">
        <f aca="true" t="shared" si="23" ref="N28:N47">(E28*14.7*1875)/2150-14.7</f>
        <v>3.3791592128801433</v>
      </c>
      <c r="O28" s="3">
        <f t="shared" si="10"/>
        <v>0.16895796064400717</v>
      </c>
      <c r="P28" s="3">
        <f t="shared" si="19"/>
        <v>3.210201252236136</v>
      </c>
      <c r="Q28" s="15">
        <f t="shared" si="12"/>
        <v>288</v>
      </c>
      <c r="R28" s="22">
        <f aca="true" t="shared" si="24" ref="R28:R47">(E28*14.7*1875)/2350-14.7</f>
        <v>1.8405073649754513</v>
      </c>
      <c r="S28" s="22">
        <f t="shared" si="14"/>
        <v>0.09202536824877257</v>
      </c>
      <c r="T28" s="22">
        <f t="shared" si="20"/>
        <v>1.7484819967266787</v>
      </c>
      <c r="U28" s="22">
        <f aca="true" t="shared" si="25" ref="U28:U47">I28*0.93</f>
        <v>209.25</v>
      </c>
    </row>
    <row r="29" spans="2:21" ht="12.75">
      <c r="B29" s="10">
        <v>3.8</v>
      </c>
      <c r="C29" s="10">
        <v>5.5</v>
      </c>
      <c r="D29" s="11">
        <f t="shared" si="0"/>
        <v>9046.052631578948</v>
      </c>
      <c r="E29" s="5">
        <f t="shared" si="1"/>
        <v>1.4473684210526316</v>
      </c>
      <c r="F29" s="14">
        <f t="shared" si="21"/>
        <v>5.2465460526315795</v>
      </c>
      <c r="G29" s="14">
        <f t="shared" si="3"/>
        <v>0.262327302631579</v>
      </c>
      <c r="H29" s="14">
        <f t="shared" si="4"/>
        <v>4.98421875</v>
      </c>
      <c r="I29" s="23">
        <v>230</v>
      </c>
      <c r="J29" s="17">
        <f t="shared" si="22"/>
        <v>5.2465460526315795</v>
      </c>
      <c r="K29" s="17">
        <f t="shared" si="6"/>
        <v>0.262327302631579</v>
      </c>
      <c r="L29" s="17">
        <f t="shared" si="18"/>
        <v>4.98421875</v>
      </c>
      <c r="M29" s="17">
        <f t="shared" si="8"/>
        <v>292.1</v>
      </c>
      <c r="N29" s="3">
        <f t="shared" si="23"/>
        <v>3.8549265605875185</v>
      </c>
      <c r="O29" s="3">
        <f t="shared" si="10"/>
        <v>0.19274632802937594</v>
      </c>
      <c r="P29" s="3">
        <f t="shared" si="19"/>
        <v>3.6621802325581427</v>
      </c>
      <c r="Q29" s="15">
        <f t="shared" si="12"/>
        <v>294.40000000000003</v>
      </c>
      <c r="R29" s="22">
        <f t="shared" si="24"/>
        <v>2.2757838745800676</v>
      </c>
      <c r="S29" s="22">
        <f t="shared" si="14"/>
        <v>0.11378919372900338</v>
      </c>
      <c r="T29" s="22">
        <f t="shared" si="20"/>
        <v>2.1619946808510644</v>
      </c>
      <c r="U29" s="22">
        <f t="shared" si="25"/>
        <v>213.9</v>
      </c>
    </row>
    <row r="30" spans="2:21" ht="12.75">
      <c r="B30" s="10">
        <v>3.7</v>
      </c>
      <c r="C30" s="10">
        <v>5.5</v>
      </c>
      <c r="D30" s="11">
        <f t="shared" si="0"/>
        <v>9290.54054054054</v>
      </c>
      <c r="E30" s="5">
        <f t="shared" si="1"/>
        <v>1.4864864864864864</v>
      </c>
      <c r="F30" s="14">
        <f t="shared" si="21"/>
        <v>5.785641891891892</v>
      </c>
      <c r="G30" s="14">
        <f t="shared" si="3"/>
        <v>0.2892820945945946</v>
      </c>
      <c r="H30" s="14">
        <f t="shared" si="4"/>
        <v>5.4963597972972975</v>
      </c>
      <c r="I30" s="23">
        <v>235</v>
      </c>
      <c r="J30" s="17">
        <f t="shared" si="22"/>
        <v>5.785641891891892</v>
      </c>
      <c r="K30" s="17">
        <f t="shared" si="6"/>
        <v>0.2892820945945946</v>
      </c>
      <c r="L30" s="17">
        <f t="shared" si="18"/>
        <v>5.4963597972972975</v>
      </c>
      <c r="M30" s="17">
        <f t="shared" si="8"/>
        <v>298.45</v>
      </c>
      <c r="N30" s="3">
        <f t="shared" si="23"/>
        <v>4.356411062225014</v>
      </c>
      <c r="O30" s="3">
        <f t="shared" si="10"/>
        <v>0.2178205531112507</v>
      </c>
      <c r="P30" s="3">
        <f t="shared" si="19"/>
        <v>4.138590509113763</v>
      </c>
      <c r="Q30" s="15">
        <f t="shared" si="12"/>
        <v>300.8</v>
      </c>
      <c r="R30" s="22">
        <f t="shared" si="24"/>
        <v>2.734588844163312</v>
      </c>
      <c r="S30" s="22">
        <f t="shared" si="14"/>
        <v>0.1367294422081656</v>
      </c>
      <c r="T30" s="22">
        <f t="shared" si="20"/>
        <v>2.5978594019551466</v>
      </c>
      <c r="U30" s="22">
        <f t="shared" si="25"/>
        <v>218.55</v>
      </c>
    </row>
    <row r="31" spans="2:21" ht="12.75">
      <c r="B31" s="10">
        <v>3.6</v>
      </c>
      <c r="C31" s="10">
        <v>5.5</v>
      </c>
      <c r="D31" s="11">
        <f t="shared" si="0"/>
        <v>9548.611111111111</v>
      </c>
      <c r="E31" s="5">
        <f t="shared" si="1"/>
        <v>1.5277777777777777</v>
      </c>
      <c r="F31" s="14">
        <f t="shared" si="21"/>
        <v>6.354687500000001</v>
      </c>
      <c r="G31" s="14">
        <f t="shared" si="3"/>
        <v>0.31773437500000007</v>
      </c>
      <c r="H31" s="14">
        <f t="shared" si="4"/>
        <v>6.036953125000001</v>
      </c>
      <c r="I31" s="23">
        <v>240</v>
      </c>
      <c r="J31" s="17">
        <f t="shared" si="22"/>
        <v>6.354687500000001</v>
      </c>
      <c r="K31" s="17">
        <f t="shared" si="6"/>
        <v>0.31773437500000007</v>
      </c>
      <c r="L31" s="17">
        <f t="shared" si="18"/>
        <v>6.036953125000001</v>
      </c>
      <c r="M31" s="17">
        <f t="shared" si="8"/>
        <v>304.8</v>
      </c>
      <c r="N31" s="3">
        <f t="shared" si="23"/>
        <v>4.885755813953487</v>
      </c>
      <c r="O31" s="3">
        <f t="shared" si="10"/>
        <v>0.24428779069767437</v>
      </c>
      <c r="P31" s="3">
        <f t="shared" si="19"/>
        <v>4.641468023255813</v>
      </c>
      <c r="Q31" s="15">
        <f t="shared" si="12"/>
        <v>307.2</v>
      </c>
      <c r="R31" s="22">
        <f t="shared" si="24"/>
        <v>3.2188829787234035</v>
      </c>
      <c r="S31" s="22">
        <f t="shared" si="14"/>
        <v>0.16094414893617018</v>
      </c>
      <c r="T31" s="22">
        <f t="shared" si="20"/>
        <v>3.057938829787233</v>
      </c>
      <c r="U31" s="22">
        <f t="shared" si="25"/>
        <v>223.20000000000002</v>
      </c>
    </row>
    <row r="32" spans="2:21" ht="12.75">
      <c r="B32" s="10">
        <v>3.5</v>
      </c>
      <c r="C32" s="10">
        <v>5.5</v>
      </c>
      <c r="D32" s="11">
        <f t="shared" si="0"/>
        <v>9821.42857142857</v>
      </c>
      <c r="E32" s="5">
        <f t="shared" si="1"/>
        <v>1.5714285714285714</v>
      </c>
      <c r="F32" s="14">
        <f t="shared" si="21"/>
        <v>6.956249999999997</v>
      </c>
      <c r="G32" s="14">
        <f t="shared" si="3"/>
        <v>0.34781249999999986</v>
      </c>
      <c r="H32" s="14">
        <f t="shared" si="4"/>
        <v>6.608437499999997</v>
      </c>
      <c r="I32" s="23">
        <v>245</v>
      </c>
      <c r="J32" s="17">
        <f t="shared" si="22"/>
        <v>6.956249999999997</v>
      </c>
      <c r="K32" s="17">
        <f t="shared" si="6"/>
        <v>0.34781249999999986</v>
      </c>
      <c r="L32" s="17">
        <f t="shared" si="18"/>
        <v>6.608437499999997</v>
      </c>
      <c r="M32" s="17">
        <f t="shared" si="8"/>
        <v>311.15</v>
      </c>
      <c r="N32" s="3">
        <f t="shared" si="23"/>
        <v>5.445348837209298</v>
      </c>
      <c r="O32" s="3">
        <f t="shared" si="10"/>
        <v>0.2722674418604649</v>
      </c>
      <c r="P32" s="3">
        <f t="shared" si="19"/>
        <v>5.1730813953488335</v>
      </c>
      <c r="Q32" s="15">
        <f t="shared" si="12"/>
        <v>313.6</v>
      </c>
      <c r="R32" s="22">
        <f t="shared" si="24"/>
        <v>3.7308510638297854</v>
      </c>
      <c r="S32" s="22">
        <f t="shared" si="14"/>
        <v>0.18654255319148927</v>
      </c>
      <c r="T32" s="22">
        <f t="shared" si="20"/>
        <v>3.544308510638296</v>
      </c>
      <c r="U32" s="22">
        <f t="shared" si="25"/>
        <v>227.85000000000002</v>
      </c>
    </row>
    <row r="33" spans="2:21" ht="12.75">
      <c r="B33" s="10">
        <v>3.4</v>
      </c>
      <c r="C33" s="10">
        <v>5.5</v>
      </c>
      <c r="D33" s="11">
        <f t="shared" si="0"/>
        <v>10110.29411764706</v>
      </c>
      <c r="E33" s="5">
        <f t="shared" si="1"/>
        <v>1.6176470588235294</v>
      </c>
      <c r="F33" s="14">
        <f t="shared" si="21"/>
        <v>7.593198529411762</v>
      </c>
      <c r="G33" s="14">
        <f t="shared" si="3"/>
        <v>0.3796599264705881</v>
      </c>
      <c r="H33" s="14">
        <f t="shared" si="4"/>
        <v>7.213538602941173</v>
      </c>
      <c r="I33" s="23">
        <v>250</v>
      </c>
      <c r="J33" s="17">
        <f t="shared" si="22"/>
        <v>7.593198529411762</v>
      </c>
      <c r="K33" s="17">
        <f t="shared" si="6"/>
        <v>0.3796599264705881</v>
      </c>
      <c r="L33" s="17">
        <f t="shared" si="18"/>
        <v>7.213538602941173</v>
      </c>
      <c r="M33" s="17">
        <f t="shared" si="8"/>
        <v>317.5</v>
      </c>
      <c r="N33" s="3">
        <f t="shared" si="23"/>
        <v>6.037859097127221</v>
      </c>
      <c r="O33" s="3">
        <f t="shared" si="10"/>
        <v>0.3018929548563611</v>
      </c>
      <c r="P33" s="3">
        <f t="shared" si="19"/>
        <v>5.73596614227086</v>
      </c>
      <c r="Q33" s="15">
        <f t="shared" si="12"/>
        <v>320</v>
      </c>
      <c r="R33" s="22">
        <f t="shared" si="24"/>
        <v>4.2729349186483105</v>
      </c>
      <c r="S33" s="22">
        <f t="shared" si="14"/>
        <v>0.21364674593241553</v>
      </c>
      <c r="T33" s="22">
        <f t="shared" si="20"/>
        <v>4.059288172715895</v>
      </c>
      <c r="U33" s="22">
        <f t="shared" si="25"/>
        <v>232.5</v>
      </c>
    </row>
    <row r="34" spans="2:21" ht="12.75">
      <c r="B34" s="10">
        <v>3.3</v>
      </c>
      <c r="C34" s="10">
        <v>5.5</v>
      </c>
      <c r="D34" s="11">
        <f t="shared" si="0"/>
        <v>10416.666666666668</v>
      </c>
      <c r="E34" s="5">
        <f t="shared" si="1"/>
        <v>1.6666666666666667</v>
      </c>
      <c r="F34" s="14">
        <f t="shared" si="21"/>
        <v>8.26875</v>
      </c>
      <c r="G34" s="14">
        <f t="shared" si="3"/>
        <v>0.41343750000000007</v>
      </c>
      <c r="H34" s="14">
        <f t="shared" si="4"/>
        <v>7.855312500000001</v>
      </c>
      <c r="I34" s="23">
        <v>255</v>
      </c>
      <c r="J34" s="17">
        <f t="shared" si="22"/>
        <v>8.26875</v>
      </c>
      <c r="K34" s="17">
        <f t="shared" si="6"/>
        <v>0.41343750000000007</v>
      </c>
      <c r="L34" s="17">
        <f t="shared" si="18"/>
        <v>7.855312500000001</v>
      </c>
      <c r="M34" s="17">
        <f t="shared" si="8"/>
        <v>323.85</v>
      </c>
      <c r="N34" s="3">
        <f t="shared" si="23"/>
        <v>6.666279069767441</v>
      </c>
      <c r="O34" s="3">
        <f t="shared" si="10"/>
        <v>0.33331395348837206</v>
      </c>
      <c r="P34" s="3">
        <f t="shared" si="19"/>
        <v>6.332965116279069</v>
      </c>
      <c r="Q34" s="15">
        <f t="shared" si="12"/>
        <v>326.40000000000003</v>
      </c>
      <c r="R34" s="22">
        <f t="shared" si="24"/>
        <v>4.847872340425532</v>
      </c>
      <c r="S34" s="22">
        <f t="shared" si="14"/>
        <v>0.2423936170212766</v>
      </c>
      <c r="T34" s="22">
        <f t="shared" si="20"/>
        <v>4.605478723404255</v>
      </c>
      <c r="U34" s="22">
        <f t="shared" si="25"/>
        <v>237.15</v>
      </c>
    </row>
    <row r="35" spans="2:21" ht="12.75">
      <c r="B35" s="10">
        <v>3.2</v>
      </c>
      <c r="C35" s="10">
        <v>5.5</v>
      </c>
      <c r="D35" s="11">
        <f t="shared" si="0"/>
        <v>10742.1875</v>
      </c>
      <c r="E35" s="5">
        <f t="shared" si="1"/>
        <v>1.71875</v>
      </c>
      <c r="F35" s="14">
        <f t="shared" si="21"/>
        <v>8.9865234375</v>
      </c>
      <c r="G35" s="14">
        <f t="shared" si="3"/>
        <v>0.44932617187500007</v>
      </c>
      <c r="H35" s="14">
        <f t="shared" si="4"/>
        <v>8.537197265625</v>
      </c>
      <c r="I35" s="23">
        <v>260</v>
      </c>
      <c r="J35" s="17">
        <f t="shared" si="22"/>
        <v>8.9865234375</v>
      </c>
      <c r="K35" s="17">
        <f t="shared" si="6"/>
        <v>0.44932617187500007</v>
      </c>
      <c r="L35" s="17">
        <f t="shared" si="18"/>
        <v>8.537197265625</v>
      </c>
      <c r="M35" s="17">
        <f t="shared" si="8"/>
        <v>330.2</v>
      </c>
      <c r="N35" s="3">
        <f t="shared" si="23"/>
        <v>7.333975290697676</v>
      </c>
      <c r="O35" s="3">
        <f t="shared" si="10"/>
        <v>0.3666987645348838</v>
      </c>
      <c r="P35" s="3">
        <f t="shared" si="19"/>
        <v>6.9672765261627925</v>
      </c>
      <c r="Q35" s="15">
        <f t="shared" si="12"/>
        <v>332.8</v>
      </c>
      <c r="R35" s="22">
        <f t="shared" si="24"/>
        <v>5.458743351063831</v>
      </c>
      <c r="S35" s="22">
        <f t="shared" si="14"/>
        <v>0.27293716755319153</v>
      </c>
      <c r="T35" s="22">
        <f t="shared" si="20"/>
        <v>5.185806183510639</v>
      </c>
      <c r="U35" s="22">
        <f t="shared" si="25"/>
        <v>241.8</v>
      </c>
    </row>
    <row r="36" spans="2:21" ht="12.75">
      <c r="B36" s="10">
        <v>3.1</v>
      </c>
      <c r="C36" s="10">
        <v>5.5</v>
      </c>
      <c r="D36" s="11">
        <f t="shared" si="0"/>
        <v>11088.709677419354</v>
      </c>
      <c r="E36" s="5">
        <f t="shared" si="1"/>
        <v>1.7741935483870968</v>
      </c>
      <c r="F36" s="14">
        <f t="shared" si="21"/>
        <v>9.750604838709673</v>
      </c>
      <c r="G36" s="14">
        <f t="shared" si="3"/>
        <v>0.48753024193548367</v>
      </c>
      <c r="H36" s="14">
        <f t="shared" si="4"/>
        <v>9.263074596774189</v>
      </c>
      <c r="I36" s="23">
        <v>265</v>
      </c>
      <c r="J36" s="17">
        <f t="shared" si="22"/>
        <v>9.750604838709673</v>
      </c>
      <c r="K36" s="17">
        <f t="shared" si="6"/>
        <v>0.48753024193548367</v>
      </c>
      <c r="L36" s="17">
        <f t="shared" si="18"/>
        <v>9.263074596774189</v>
      </c>
      <c r="M36" s="17">
        <f t="shared" si="8"/>
        <v>336.55</v>
      </c>
      <c r="N36" s="3">
        <f t="shared" si="23"/>
        <v>8.04474868717179</v>
      </c>
      <c r="O36" s="3">
        <f t="shared" si="10"/>
        <v>0.4022374343585895</v>
      </c>
      <c r="P36" s="3">
        <f t="shared" si="19"/>
        <v>7.6425112528132</v>
      </c>
      <c r="Q36" s="15">
        <f t="shared" si="12"/>
        <v>339.2</v>
      </c>
      <c r="R36" s="22">
        <f t="shared" si="24"/>
        <v>6.109025394646533</v>
      </c>
      <c r="S36" s="22">
        <f t="shared" si="14"/>
        <v>0.30545126973232667</v>
      </c>
      <c r="T36" s="22">
        <f t="shared" si="20"/>
        <v>5.803574124914206</v>
      </c>
      <c r="U36" s="22">
        <f t="shared" si="25"/>
        <v>246.45000000000002</v>
      </c>
    </row>
    <row r="37" spans="2:21" ht="12.75">
      <c r="B37" s="10">
        <v>3</v>
      </c>
      <c r="C37" s="10">
        <v>5.5</v>
      </c>
      <c r="D37" s="11">
        <f t="shared" si="0"/>
        <v>11458.333333333334</v>
      </c>
      <c r="E37" s="5">
        <f t="shared" si="1"/>
        <v>1.8333333333333333</v>
      </c>
      <c r="F37" s="14">
        <f t="shared" si="21"/>
        <v>10.565625</v>
      </c>
      <c r="G37" s="14">
        <f t="shared" si="3"/>
        <v>0.52828125</v>
      </c>
      <c r="H37" s="14">
        <f t="shared" si="4"/>
        <v>10.037343750000002</v>
      </c>
      <c r="I37" s="23">
        <v>270</v>
      </c>
      <c r="J37" s="17">
        <f t="shared" si="22"/>
        <v>10.565625</v>
      </c>
      <c r="K37" s="17">
        <f t="shared" si="6"/>
        <v>0.52828125</v>
      </c>
      <c r="L37" s="17">
        <f t="shared" si="18"/>
        <v>10.037343750000002</v>
      </c>
      <c r="M37" s="17">
        <f t="shared" si="8"/>
        <v>342.9</v>
      </c>
      <c r="N37" s="3">
        <f t="shared" si="23"/>
        <v>8.802906976744186</v>
      </c>
      <c r="O37" s="3">
        <f t="shared" si="10"/>
        <v>0.44014534883720935</v>
      </c>
      <c r="P37" s="3">
        <f t="shared" si="19"/>
        <v>8.362761627906977</v>
      </c>
      <c r="Q37" s="15">
        <f t="shared" si="12"/>
        <v>345.6</v>
      </c>
      <c r="R37" s="22">
        <f t="shared" si="24"/>
        <v>6.8026595744680876</v>
      </c>
      <c r="S37" s="22">
        <f t="shared" si="14"/>
        <v>0.3401329787234044</v>
      </c>
      <c r="T37" s="22">
        <f t="shared" si="20"/>
        <v>6.462526595744683</v>
      </c>
      <c r="U37" s="22">
        <f t="shared" si="25"/>
        <v>251.10000000000002</v>
      </c>
    </row>
    <row r="38" spans="2:21" ht="12.75">
      <c r="B38" s="10">
        <v>2.9</v>
      </c>
      <c r="C38" s="10">
        <v>5.5</v>
      </c>
      <c r="D38" s="11">
        <f t="shared" si="0"/>
        <v>11853.448275862069</v>
      </c>
      <c r="E38" s="5">
        <f t="shared" si="1"/>
        <v>1.896551724137931</v>
      </c>
      <c r="F38" s="14">
        <f t="shared" si="21"/>
        <v>11.436853448275858</v>
      </c>
      <c r="G38" s="14">
        <f t="shared" si="3"/>
        <v>0.5718426724137929</v>
      </c>
      <c r="H38" s="14">
        <f t="shared" si="4"/>
        <v>10.865010775862066</v>
      </c>
      <c r="I38" s="23">
        <v>275</v>
      </c>
      <c r="J38" s="17">
        <f t="shared" si="22"/>
        <v>11.436853448275858</v>
      </c>
      <c r="K38" s="17">
        <f t="shared" si="6"/>
        <v>0.5718426724137929</v>
      </c>
      <c r="L38" s="17">
        <f t="shared" si="18"/>
        <v>10.865010775862066</v>
      </c>
      <c r="M38" s="17">
        <f t="shared" si="8"/>
        <v>349.25</v>
      </c>
      <c r="N38" s="3">
        <f t="shared" si="23"/>
        <v>9.613352044907778</v>
      </c>
      <c r="O38" s="3">
        <f t="shared" si="10"/>
        <v>0.4806676022453889</v>
      </c>
      <c r="P38" s="3">
        <f t="shared" si="19"/>
        <v>9.13268444266239</v>
      </c>
      <c r="Q38" s="15">
        <f t="shared" si="12"/>
        <v>352</v>
      </c>
      <c r="R38" s="22">
        <f t="shared" si="24"/>
        <v>7.544130594277327</v>
      </c>
      <c r="S38" s="22">
        <f t="shared" si="14"/>
        <v>0.37720652971386637</v>
      </c>
      <c r="T38" s="22">
        <f t="shared" si="20"/>
        <v>7.16692406456346</v>
      </c>
      <c r="U38" s="22">
        <f t="shared" si="25"/>
        <v>255.75</v>
      </c>
    </row>
    <row r="39" spans="2:21" ht="12.75">
      <c r="B39" s="10">
        <v>2.8</v>
      </c>
      <c r="C39" s="10">
        <v>5.5</v>
      </c>
      <c r="D39" s="11">
        <f t="shared" si="0"/>
        <v>12276.785714285716</v>
      </c>
      <c r="E39" s="5">
        <f t="shared" si="1"/>
        <v>1.9642857142857144</v>
      </c>
      <c r="F39" s="14">
        <f t="shared" si="21"/>
        <v>12.3703125</v>
      </c>
      <c r="G39" s="14">
        <f t="shared" si="3"/>
        <v>0.6185156250000001</v>
      </c>
      <c r="H39" s="14">
        <f t="shared" si="4"/>
        <v>11.751796875</v>
      </c>
      <c r="I39" s="23">
        <v>280</v>
      </c>
      <c r="J39" s="17">
        <f t="shared" si="22"/>
        <v>12.3703125</v>
      </c>
      <c r="K39" s="17">
        <f t="shared" si="6"/>
        <v>0.6185156250000001</v>
      </c>
      <c r="L39" s="17">
        <f t="shared" si="18"/>
        <v>11.751796875</v>
      </c>
      <c r="M39" s="17">
        <f t="shared" si="8"/>
        <v>355.6</v>
      </c>
      <c r="N39" s="3">
        <f t="shared" si="23"/>
        <v>10.48168604651163</v>
      </c>
      <c r="O39" s="3">
        <f t="shared" si="10"/>
        <v>0.5240843023255816</v>
      </c>
      <c r="P39" s="3">
        <f t="shared" si="19"/>
        <v>9.957601744186048</v>
      </c>
      <c r="Q39" s="15">
        <f t="shared" si="12"/>
        <v>358.40000000000003</v>
      </c>
      <c r="R39" s="22">
        <f t="shared" si="24"/>
        <v>8.338563829787233</v>
      </c>
      <c r="S39" s="22">
        <f t="shared" si="14"/>
        <v>0.41692819148936167</v>
      </c>
      <c r="T39" s="22">
        <f t="shared" si="20"/>
        <v>7.921635638297872</v>
      </c>
      <c r="U39" s="22">
        <f t="shared" si="25"/>
        <v>260.40000000000003</v>
      </c>
    </row>
    <row r="40" spans="2:21" ht="12.75">
      <c r="B40" s="10">
        <v>2.7</v>
      </c>
      <c r="C40" s="10">
        <v>5.5</v>
      </c>
      <c r="D40" s="11">
        <f t="shared" si="0"/>
        <v>12731.48148148148</v>
      </c>
      <c r="E40" s="5">
        <f t="shared" si="1"/>
        <v>2.0370370370370368</v>
      </c>
      <c r="F40" s="14">
        <f t="shared" si="21"/>
        <v>13.372916666666661</v>
      </c>
      <c r="G40" s="14">
        <f t="shared" si="3"/>
        <v>0.6686458333333332</v>
      </c>
      <c r="H40" s="14">
        <f t="shared" si="4"/>
        <v>12.704270833333329</v>
      </c>
      <c r="I40" s="23">
        <v>285</v>
      </c>
      <c r="J40" s="17">
        <f t="shared" si="22"/>
        <v>13.372916666666661</v>
      </c>
      <c r="K40" s="17">
        <f t="shared" si="6"/>
        <v>0.6686458333333332</v>
      </c>
      <c r="L40" s="17">
        <f t="shared" si="18"/>
        <v>12.704270833333329</v>
      </c>
      <c r="M40" s="17">
        <f t="shared" si="8"/>
        <v>361.95</v>
      </c>
      <c r="N40" s="3">
        <f t="shared" si="23"/>
        <v>11.414341085271314</v>
      </c>
      <c r="O40" s="3">
        <f t="shared" si="10"/>
        <v>0.5707170542635657</v>
      </c>
      <c r="P40" s="3">
        <f t="shared" si="19"/>
        <v>10.843624031007748</v>
      </c>
      <c r="Q40" s="15">
        <f t="shared" si="12"/>
        <v>364.8</v>
      </c>
      <c r="R40" s="22">
        <f t="shared" si="24"/>
        <v>9.1918439716312</v>
      </c>
      <c r="S40" s="22">
        <f t="shared" si="14"/>
        <v>0.4595921985815601</v>
      </c>
      <c r="T40" s="22">
        <f t="shared" si="20"/>
        <v>8.73225177304964</v>
      </c>
      <c r="U40" s="22">
        <f t="shared" si="25"/>
        <v>265.05</v>
      </c>
    </row>
    <row r="41" spans="2:21" ht="12.75">
      <c r="B41" s="10">
        <v>2.6</v>
      </c>
      <c r="C41" s="10">
        <v>5.5</v>
      </c>
      <c r="D41" s="11">
        <f t="shared" si="0"/>
        <v>13221.153846153846</v>
      </c>
      <c r="E41" s="5">
        <f t="shared" si="1"/>
        <v>2.1153846153846154</v>
      </c>
      <c r="F41" s="14">
        <f t="shared" si="21"/>
        <v>14.45264423076923</v>
      </c>
      <c r="G41" s="14">
        <f t="shared" si="3"/>
        <v>0.7226322115384616</v>
      </c>
      <c r="H41" s="14">
        <f t="shared" si="4"/>
        <v>13.730012019230768</v>
      </c>
      <c r="I41" s="23">
        <v>290</v>
      </c>
      <c r="J41" s="17">
        <f t="shared" si="22"/>
        <v>14.45264423076923</v>
      </c>
      <c r="K41" s="17">
        <f t="shared" si="6"/>
        <v>0.7226322115384616</v>
      </c>
      <c r="L41" s="17">
        <f t="shared" si="18"/>
        <v>13.730012019230768</v>
      </c>
      <c r="M41" s="17">
        <f t="shared" si="8"/>
        <v>368.3</v>
      </c>
      <c r="N41" s="3">
        <f t="shared" si="23"/>
        <v>12.418738819320215</v>
      </c>
      <c r="O41" s="3">
        <f t="shared" si="10"/>
        <v>0.6209369409660108</v>
      </c>
      <c r="P41" s="3">
        <f t="shared" si="19"/>
        <v>11.797801878354203</v>
      </c>
      <c r="Q41" s="15">
        <f t="shared" si="12"/>
        <v>371.2</v>
      </c>
      <c r="R41" s="22">
        <f t="shared" si="24"/>
        <v>10.110761047463175</v>
      </c>
      <c r="S41" s="22">
        <f t="shared" si="14"/>
        <v>0.5055380523731587</v>
      </c>
      <c r="T41" s="22">
        <f t="shared" si="20"/>
        <v>9.605222995090017</v>
      </c>
      <c r="U41" s="22">
        <f t="shared" si="25"/>
        <v>269.7</v>
      </c>
    </row>
    <row r="42" spans="2:21" ht="12.75">
      <c r="B42" s="10">
        <v>2.5</v>
      </c>
      <c r="C42" s="10">
        <v>5.5</v>
      </c>
      <c r="D42" s="11">
        <f t="shared" si="0"/>
        <v>13750</v>
      </c>
      <c r="E42" s="5">
        <f t="shared" si="1"/>
        <v>2.2</v>
      </c>
      <c r="F42" s="14">
        <f t="shared" si="21"/>
        <v>15.618750000000006</v>
      </c>
      <c r="G42" s="14">
        <f t="shared" si="3"/>
        <v>0.7809375000000003</v>
      </c>
      <c r="H42" s="14">
        <f t="shared" si="4"/>
        <v>14.837812500000005</v>
      </c>
      <c r="I42" s="23">
        <v>295</v>
      </c>
      <c r="J42" s="17">
        <f t="shared" si="22"/>
        <v>15.618750000000006</v>
      </c>
      <c r="K42" s="17">
        <f t="shared" si="6"/>
        <v>0.7809375000000003</v>
      </c>
      <c r="L42" s="17">
        <f t="shared" si="18"/>
        <v>14.837812500000005</v>
      </c>
      <c r="M42" s="17">
        <f t="shared" si="8"/>
        <v>374.65</v>
      </c>
      <c r="N42" s="3">
        <f t="shared" si="23"/>
        <v>13.503488372093027</v>
      </c>
      <c r="O42" s="3">
        <f t="shared" si="10"/>
        <v>0.6751744186046514</v>
      </c>
      <c r="P42" s="3">
        <f t="shared" si="19"/>
        <v>12.828313953488376</v>
      </c>
      <c r="Q42" s="15">
        <f t="shared" si="12"/>
        <v>377.6</v>
      </c>
      <c r="R42" s="22">
        <f t="shared" si="24"/>
        <v>11.103191489361706</v>
      </c>
      <c r="S42" s="22">
        <f t="shared" si="14"/>
        <v>0.5551595744680853</v>
      </c>
      <c r="T42" s="22">
        <f t="shared" si="20"/>
        <v>10.54803191489362</v>
      </c>
      <c r="U42" s="22">
        <f t="shared" si="25"/>
        <v>274.35</v>
      </c>
    </row>
    <row r="43" spans="2:21" ht="12.75">
      <c r="B43" s="10">
        <v>2.4</v>
      </c>
      <c r="C43" s="10">
        <v>5.5</v>
      </c>
      <c r="D43" s="11">
        <f t="shared" si="0"/>
        <v>14322.916666666668</v>
      </c>
      <c r="E43" s="5">
        <f t="shared" si="1"/>
        <v>2.291666666666667</v>
      </c>
      <c r="F43" s="14">
        <f t="shared" si="21"/>
        <v>16.88203125</v>
      </c>
      <c r="G43" s="14">
        <f t="shared" si="3"/>
        <v>0.8441015625000001</v>
      </c>
      <c r="H43" s="14">
        <f t="shared" si="4"/>
        <v>16.0379296875</v>
      </c>
      <c r="I43" s="23">
        <v>300</v>
      </c>
      <c r="J43" s="17">
        <f t="shared" si="22"/>
        <v>16.88203125</v>
      </c>
      <c r="K43" s="17">
        <f t="shared" si="6"/>
        <v>0.8441015625000001</v>
      </c>
      <c r="L43" s="17">
        <f t="shared" si="18"/>
        <v>16.0379296875</v>
      </c>
      <c r="M43" s="17">
        <f t="shared" si="8"/>
        <v>381</v>
      </c>
      <c r="N43" s="3">
        <f t="shared" si="23"/>
        <v>14.678633720930232</v>
      </c>
      <c r="O43" s="3">
        <f t="shared" si="10"/>
        <v>0.7339316860465117</v>
      </c>
      <c r="P43" s="3">
        <f t="shared" si="19"/>
        <v>13.94470203488372</v>
      </c>
      <c r="Q43" s="15">
        <f t="shared" si="12"/>
        <v>384</v>
      </c>
      <c r="R43" s="22">
        <f t="shared" si="24"/>
        <v>12.178324468085108</v>
      </c>
      <c r="S43" s="22">
        <f t="shared" si="14"/>
        <v>0.6089162234042554</v>
      </c>
      <c r="T43" s="22">
        <f t="shared" si="20"/>
        <v>11.569408244680853</v>
      </c>
      <c r="U43" s="22">
        <f t="shared" si="25"/>
        <v>279</v>
      </c>
    </row>
    <row r="44" spans="2:21" ht="12.75">
      <c r="B44" s="10">
        <v>2.3</v>
      </c>
      <c r="C44" s="10">
        <v>5.5</v>
      </c>
      <c r="D44" s="11">
        <f t="shared" si="0"/>
        <v>14945.652173913044</v>
      </c>
      <c r="E44" s="5">
        <f t="shared" si="1"/>
        <v>2.3913043478260874</v>
      </c>
      <c r="F44" s="14">
        <f t="shared" si="21"/>
        <v>18.255163043478266</v>
      </c>
      <c r="G44" s="14">
        <f t="shared" si="3"/>
        <v>0.9127581521739133</v>
      </c>
      <c r="H44" s="14">
        <f t="shared" si="4"/>
        <v>17.34240489130435</v>
      </c>
      <c r="I44" s="23">
        <v>305</v>
      </c>
      <c r="J44" s="17">
        <f t="shared" si="22"/>
        <v>18.255163043478266</v>
      </c>
      <c r="K44" s="17">
        <f t="shared" si="6"/>
        <v>0.9127581521739133</v>
      </c>
      <c r="L44" s="17">
        <f t="shared" si="18"/>
        <v>17.34240489130435</v>
      </c>
      <c r="M44" s="17">
        <f t="shared" si="8"/>
        <v>387.35</v>
      </c>
      <c r="N44" s="3">
        <f t="shared" si="23"/>
        <v>15.955965621840246</v>
      </c>
      <c r="O44" s="3">
        <f t="shared" si="10"/>
        <v>0.7977982810920123</v>
      </c>
      <c r="P44" s="3">
        <f t="shared" si="19"/>
        <v>15.158167340748234</v>
      </c>
      <c r="Q44" s="15">
        <f t="shared" si="12"/>
        <v>390.40000000000003</v>
      </c>
      <c r="R44" s="22">
        <f t="shared" si="24"/>
        <v>13.34694727104533</v>
      </c>
      <c r="S44" s="22">
        <f t="shared" si="14"/>
        <v>0.6673473635522665</v>
      </c>
      <c r="T44" s="22">
        <f t="shared" si="20"/>
        <v>12.679599907493063</v>
      </c>
      <c r="U44" s="22">
        <f t="shared" si="25"/>
        <v>283.65000000000003</v>
      </c>
    </row>
    <row r="45" spans="2:21" ht="12.75">
      <c r="B45" s="10">
        <v>2.2</v>
      </c>
      <c r="C45" s="10">
        <v>5.5</v>
      </c>
      <c r="D45" s="11">
        <f t="shared" si="0"/>
        <v>15624.999999999998</v>
      </c>
      <c r="E45" s="5">
        <f t="shared" si="1"/>
        <v>2.5</v>
      </c>
      <c r="F45" s="14">
        <f t="shared" si="21"/>
        <v>19.753125</v>
      </c>
      <c r="G45" s="14">
        <f t="shared" si="3"/>
        <v>0.9876562500000001</v>
      </c>
      <c r="H45" s="14">
        <f t="shared" si="4"/>
        <v>18.76546875</v>
      </c>
      <c r="I45" s="23">
        <v>310</v>
      </c>
      <c r="J45" s="17">
        <f t="shared" si="22"/>
        <v>19.753125</v>
      </c>
      <c r="K45" s="17">
        <f t="shared" si="6"/>
        <v>0.9876562500000001</v>
      </c>
      <c r="L45" s="17">
        <f t="shared" si="18"/>
        <v>18.76546875</v>
      </c>
      <c r="M45" s="17">
        <f t="shared" si="8"/>
        <v>393.7</v>
      </c>
      <c r="N45" s="3">
        <f t="shared" si="23"/>
        <v>17.349418604651166</v>
      </c>
      <c r="O45" s="3">
        <f t="shared" si="10"/>
        <v>0.8674709302325584</v>
      </c>
      <c r="P45" s="3">
        <f t="shared" si="19"/>
        <v>16.48194767441861</v>
      </c>
      <c r="Q45" s="15">
        <f t="shared" si="12"/>
        <v>396.8</v>
      </c>
      <c r="R45" s="22">
        <f t="shared" si="24"/>
        <v>14.6218085106383</v>
      </c>
      <c r="S45" s="22">
        <f t="shared" si="14"/>
        <v>0.7310904255319151</v>
      </c>
      <c r="T45" s="22">
        <f t="shared" si="20"/>
        <v>13.890718085106384</v>
      </c>
      <c r="U45" s="22">
        <f t="shared" si="25"/>
        <v>288.3</v>
      </c>
    </row>
    <row r="46" spans="2:21" ht="12.75">
      <c r="B46" s="10">
        <v>2.1</v>
      </c>
      <c r="C46" s="10">
        <v>5.5</v>
      </c>
      <c r="D46" s="11">
        <f t="shared" si="0"/>
        <v>16369.047619047618</v>
      </c>
      <c r="E46" s="5">
        <f t="shared" si="1"/>
        <v>2.619047619047619</v>
      </c>
      <c r="F46" s="14">
        <f t="shared" si="21"/>
        <v>21.39375</v>
      </c>
      <c r="G46" s="14">
        <f t="shared" si="3"/>
        <v>1.0696875000000001</v>
      </c>
      <c r="H46" s="14">
        <f t="shared" si="4"/>
        <v>20.3240625</v>
      </c>
      <c r="I46" s="23">
        <v>315</v>
      </c>
      <c r="J46" s="17">
        <f t="shared" si="22"/>
        <v>21.39375</v>
      </c>
      <c r="K46" s="17">
        <f t="shared" si="6"/>
        <v>1.0696875000000001</v>
      </c>
      <c r="L46" s="17">
        <f t="shared" si="18"/>
        <v>20.3240625</v>
      </c>
      <c r="M46" s="17">
        <f t="shared" si="8"/>
        <v>400.05</v>
      </c>
      <c r="N46" s="3">
        <f t="shared" si="23"/>
        <v>18.875581395348835</v>
      </c>
      <c r="O46" s="3">
        <f t="shared" si="10"/>
        <v>0.9437790697674417</v>
      </c>
      <c r="P46" s="3">
        <f t="shared" si="19"/>
        <v>17.931802325581394</v>
      </c>
      <c r="Q46" s="15">
        <f t="shared" si="12"/>
        <v>403.2</v>
      </c>
      <c r="R46" s="22">
        <f t="shared" si="24"/>
        <v>16.01808510638298</v>
      </c>
      <c r="S46" s="22">
        <f t="shared" si="14"/>
        <v>0.800904255319149</v>
      </c>
      <c r="T46" s="22">
        <f t="shared" si="20"/>
        <v>15.21718085106383</v>
      </c>
      <c r="U46" s="22">
        <f t="shared" si="25"/>
        <v>292.95</v>
      </c>
    </row>
    <row r="47" spans="2:21" ht="12.75">
      <c r="B47" s="10">
        <v>2</v>
      </c>
      <c r="C47" s="10">
        <v>5.5</v>
      </c>
      <c r="D47" s="11">
        <f t="shared" si="0"/>
        <v>17187.5</v>
      </c>
      <c r="E47" s="5">
        <f t="shared" si="1"/>
        <v>2.75</v>
      </c>
      <c r="F47" s="14">
        <f t="shared" si="21"/>
        <v>23.1984375</v>
      </c>
      <c r="G47" s="14">
        <f t="shared" si="3"/>
        <v>1.159921875</v>
      </c>
      <c r="H47" s="14">
        <f t="shared" si="4"/>
        <v>22.038515625000002</v>
      </c>
      <c r="I47" s="23">
        <v>320</v>
      </c>
      <c r="J47" s="17">
        <f t="shared" si="22"/>
        <v>23.1984375</v>
      </c>
      <c r="K47" s="17">
        <f t="shared" si="6"/>
        <v>1.159921875</v>
      </c>
      <c r="L47" s="17">
        <f t="shared" si="18"/>
        <v>22.038515625000002</v>
      </c>
      <c r="M47" s="17">
        <f t="shared" si="8"/>
        <v>406.4</v>
      </c>
      <c r="N47" s="3">
        <f t="shared" si="23"/>
        <v>20.55436046511628</v>
      </c>
      <c r="O47" s="3">
        <f t="shared" si="10"/>
        <v>1.027718023255814</v>
      </c>
      <c r="P47" s="3">
        <f t="shared" si="19"/>
        <v>19.526642441860464</v>
      </c>
      <c r="Q47" s="15">
        <f t="shared" si="12"/>
        <v>409.6</v>
      </c>
      <c r="R47" s="22">
        <f t="shared" si="24"/>
        <v>17.553989361702126</v>
      </c>
      <c r="S47" s="22">
        <f t="shared" si="14"/>
        <v>0.8776994680851063</v>
      </c>
      <c r="T47" s="22">
        <f t="shared" si="20"/>
        <v>16.67628989361702</v>
      </c>
      <c r="U47" s="22">
        <f t="shared" si="25"/>
        <v>297.6</v>
      </c>
    </row>
    <row r="48" spans="6:21" ht="12.75">
      <c r="F48" s="14"/>
      <c r="G48" s="14"/>
      <c r="H48" s="14"/>
      <c r="I48" s="23"/>
      <c r="N48" s="3"/>
      <c r="O48" s="3"/>
      <c r="P48" s="3"/>
      <c r="Q48" s="15"/>
      <c r="R48" s="22"/>
      <c r="S48" s="22"/>
      <c r="T48" s="22"/>
      <c r="U48" s="22"/>
    </row>
    <row r="49" spans="1:21" ht="12.75">
      <c r="A49" s="19" t="s">
        <v>13</v>
      </c>
      <c r="B49" s="10">
        <v>4</v>
      </c>
      <c r="C49" s="10">
        <v>5.5</v>
      </c>
      <c r="D49" s="11">
        <f t="shared" si="0"/>
        <v>8593.75</v>
      </c>
      <c r="E49" s="5">
        <f t="shared" si="1"/>
        <v>1.375</v>
      </c>
      <c r="F49" s="14">
        <f>(E49*14.7*2293.75)/2000-14.7</f>
        <v>8.481210937500002</v>
      </c>
      <c r="G49" s="14">
        <f t="shared" si="3"/>
        <v>0.4240605468750001</v>
      </c>
      <c r="H49" s="14">
        <f aca="true" t="shared" si="26" ref="H49:H69">F49-G49</f>
        <v>8.057150390625003</v>
      </c>
      <c r="I49" s="23">
        <v>260</v>
      </c>
      <c r="J49" s="17">
        <f>(E49*14.7*2293.75)/2000-14.7</f>
        <v>8.481210937500002</v>
      </c>
      <c r="K49" s="17">
        <f t="shared" si="6"/>
        <v>0.4240605468750001</v>
      </c>
      <c r="L49" s="17">
        <f aca="true" t="shared" si="27" ref="L49:L69">J49-K49</f>
        <v>8.057150390625003</v>
      </c>
      <c r="M49" s="17">
        <f t="shared" si="8"/>
        <v>330.2</v>
      </c>
      <c r="N49" s="3">
        <f>(E49*14.7*2293.75)/2150-14.7</f>
        <v>6.863917151162791</v>
      </c>
      <c r="O49" s="3">
        <f t="shared" si="10"/>
        <v>0.3431958575581396</v>
      </c>
      <c r="P49" s="3">
        <f t="shared" si="19"/>
        <v>6.520721293604652</v>
      </c>
      <c r="Q49" s="15">
        <f t="shared" si="12"/>
        <v>332.8</v>
      </c>
      <c r="R49" s="22">
        <f>(E49*14.7*2293.75)/2350-14.7</f>
        <v>5.02869015957447</v>
      </c>
      <c r="S49" s="22">
        <f t="shared" si="14"/>
        <v>0.2514345079787235</v>
      </c>
      <c r="T49" s="22">
        <f t="shared" si="20"/>
        <v>4.7772556515957465</v>
      </c>
      <c r="U49" s="22">
        <f>I49*0.97</f>
        <v>252.2</v>
      </c>
    </row>
    <row r="50" spans="1:21" ht="12.75">
      <c r="A50" s="19" t="s">
        <v>14</v>
      </c>
      <c r="B50" s="10">
        <v>3.9</v>
      </c>
      <c r="C50" s="10">
        <v>5.5</v>
      </c>
      <c r="D50" s="11">
        <f t="shared" si="0"/>
        <v>8814.102564102564</v>
      </c>
      <c r="E50" s="5">
        <f t="shared" si="1"/>
        <v>1.4102564102564104</v>
      </c>
      <c r="F50" s="14">
        <f aca="true" t="shared" si="28" ref="F50:F69">(E50*14.7*2293.75)/2000-14.7</f>
        <v>9.075600961538463</v>
      </c>
      <c r="G50" s="14">
        <f t="shared" si="3"/>
        <v>0.4537800480769232</v>
      </c>
      <c r="H50" s="14">
        <f t="shared" si="26"/>
        <v>8.621820913461539</v>
      </c>
      <c r="I50" s="23">
        <v>267</v>
      </c>
      <c r="J50" s="17">
        <f aca="true" t="shared" si="29" ref="J50:J69">(E50*14.7*2293.75)/2000-14.7</f>
        <v>9.075600961538463</v>
      </c>
      <c r="K50" s="17">
        <f t="shared" si="6"/>
        <v>0.4537800480769232</v>
      </c>
      <c r="L50" s="17">
        <f t="shared" si="27"/>
        <v>8.621820913461539</v>
      </c>
      <c r="M50" s="17">
        <f t="shared" si="8"/>
        <v>339.09000000000003</v>
      </c>
      <c r="N50" s="3">
        <f aca="true" t="shared" si="30" ref="N50:N69">(E50*14.7*2293.75)/2150-14.7</f>
        <v>7.41683810375671</v>
      </c>
      <c r="O50" s="3">
        <f t="shared" si="10"/>
        <v>0.37084190518783555</v>
      </c>
      <c r="P50" s="3">
        <f t="shared" si="19"/>
        <v>7.045996198568875</v>
      </c>
      <c r="Q50" s="15">
        <f t="shared" si="12"/>
        <v>341.76</v>
      </c>
      <c r="R50" s="22">
        <f aca="true" t="shared" si="31" ref="R50:R69">(E50*14.7*2293.75)/2350-14.7</f>
        <v>5.534554009819967</v>
      </c>
      <c r="S50" s="22">
        <f t="shared" si="14"/>
        <v>0.2767277004909984</v>
      </c>
      <c r="T50" s="22">
        <f t="shared" si="20"/>
        <v>5.257826309328968</v>
      </c>
      <c r="U50" s="22">
        <f aca="true" t="shared" si="32" ref="U50:U69">I50*0.97</f>
        <v>258.99</v>
      </c>
    </row>
    <row r="51" spans="2:21" ht="12.75">
      <c r="B51" s="10">
        <v>3.8</v>
      </c>
      <c r="C51" s="10">
        <v>5.5</v>
      </c>
      <c r="D51" s="11">
        <f t="shared" si="0"/>
        <v>9046.052631578948</v>
      </c>
      <c r="E51" s="5">
        <f t="shared" si="1"/>
        <v>1.4473684210526316</v>
      </c>
      <c r="F51" s="14">
        <f t="shared" si="28"/>
        <v>9.701274671052634</v>
      </c>
      <c r="G51" s="14">
        <f t="shared" si="3"/>
        <v>0.4850637335526317</v>
      </c>
      <c r="H51" s="14">
        <f t="shared" si="26"/>
        <v>9.216210937500001</v>
      </c>
      <c r="I51" s="23">
        <v>274</v>
      </c>
      <c r="J51" s="17">
        <f t="shared" si="29"/>
        <v>9.701274671052634</v>
      </c>
      <c r="K51" s="17">
        <f t="shared" si="6"/>
        <v>0.4850637335526317</v>
      </c>
      <c r="L51" s="17">
        <f t="shared" si="27"/>
        <v>9.216210937500001</v>
      </c>
      <c r="M51" s="17">
        <f t="shared" si="8"/>
        <v>347.98</v>
      </c>
      <c r="N51" s="3">
        <f t="shared" si="30"/>
        <v>7.998860159118731</v>
      </c>
      <c r="O51" s="3">
        <f t="shared" si="10"/>
        <v>0.39994300795593657</v>
      </c>
      <c r="P51" s="3">
        <f t="shared" si="19"/>
        <v>7.598917151162794</v>
      </c>
      <c r="Q51" s="15">
        <f t="shared" si="12"/>
        <v>350.72</v>
      </c>
      <c r="R51" s="22">
        <f t="shared" si="31"/>
        <v>6.067042273236286</v>
      </c>
      <c r="S51" s="22">
        <f t="shared" si="14"/>
        <v>0.3033521136618143</v>
      </c>
      <c r="T51" s="22">
        <f t="shared" si="20"/>
        <v>5.763690159574471</v>
      </c>
      <c r="U51" s="22">
        <f t="shared" si="32"/>
        <v>265.78</v>
      </c>
    </row>
    <row r="52" spans="2:21" ht="12.75">
      <c r="B52" s="10">
        <v>3.7</v>
      </c>
      <c r="C52" s="10">
        <v>5.5</v>
      </c>
      <c r="D52" s="11">
        <f t="shared" si="0"/>
        <v>9290.54054054054</v>
      </c>
      <c r="E52" s="5">
        <f t="shared" si="1"/>
        <v>1.4864864864864864</v>
      </c>
      <c r="F52" s="14">
        <f t="shared" si="28"/>
        <v>10.360768581081079</v>
      </c>
      <c r="G52" s="14">
        <f t="shared" si="3"/>
        <v>0.518038429054054</v>
      </c>
      <c r="H52" s="14">
        <f t="shared" si="26"/>
        <v>9.842730152027025</v>
      </c>
      <c r="I52" s="23">
        <v>281</v>
      </c>
      <c r="J52" s="17">
        <f t="shared" si="29"/>
        <v>10.360768581081079</v>
      </c>
      <c r="K52" s="17">
        <f t="shared" si="6"/>
        <v>0.518038429054054</v>
      </c>
      <c r="L52" s="17">
        <f t="shared" si="27"/>
        <v>9.842730152027025</v>
      </c>
      <c r="M52" s="17">
        <f t="shared" si="8"/>
        <v>356.87</v>
      </c>
      <c r="N52" s="3">
        <f t="shared" si="30"/>
        <v>8.612342866121931</v>
      </c>
      <c r="O52" s="3">
        <f t="shared" si="10"/>
        <v>0.4306171433060966</v>
      </c>
      <c r="P52" s="3">
        <f t="shared" si="19"/>
        <v>8.181725722815834</v>
      </c>
      <c r="Q52" s="15">
        <f t="shared" si="12"/>
        <v>359.68</v>
      </c>
      <c r="R52" s="22">
        <f t="shared" si="31"/>
        <v>6.628313686026448</v>
      </c>
      <c r="S52" s="22">
        <f t="shared" si="14"/>
        <v>0.33141568430132246</v>
      </c>
      <c r="T52" s="22">
        <f t="shared" si="20"/>
        <v>6.296898001725126</v>
      </c>
      <c r="U52" s="22">
        <f t="shared" si="32"/>
        <v>272.57</v>
      </c>
    </row>
    <row r="53" spans="2:21" ht="12.75">
      <c r="B53" s="10">
        <v>3.6</v>
      </c>
      <c r="C53" s="10">
        <v>5.5</v>
      </c>
      <c r="D53" s="11">
        <f t="shared" si="0"/>
        <v>9548.611111111111</v>
      </c>
      <c r="E53" s="5">
        <f t="shared" si="1"/>
        <v>1.5277777777777777</v>
      </c>
      <c r="F53" s="14">
        <f t="shared" si="28"/>
        <v>11.056901041666666</v>
      </c>
      <c r="G53" s="14">
        <f t="shared" si="3"/>
        <v>0.5528450520833333</v>
      </c>
      <c r="H53" s="14">
        <f t="shared" si="26"/>
        <v>10.504055989583334</v>
      </c>
      <c r="I53" s="23">
        <v>288</v>
      </c>
      <c r="J53" s="17">
        <f t="shared" si="29"/>
        <v>11.056901041666666</v>
      </c>
      <c r="K53" s="17">
        <f t="shared" si="6"/>
        <v>0.5528450520833333</v>
      </c>
      <c r="L53" s="17">
        <f t="shared" si="27"/>
        <v>10.504055989583334</v>
      </c>
      <c r="M53" s="17">
        <f t="shared" si="8"/>
        <v>365.76</v>
      </c>
      <c r="N53" s="3">
        <f t="shared" si="30"/>
        <v>9.259907945736433</v>
      </c>
      <c r="O53" s="3">
        <f t="shared" si="10"/>
        <v>0.4629953972868217</v>
      </c>
      <c r="P53" s="3">
        <f t="shared" si="19"/>
        <v>8.796912548449612</v>
      </c>
      <c r="Q53" s="15">
        <f t="shared" si="12"/>
        <v>368.64</v>
      </c>
      <c r="R53" s="22">
        <f t="shared" si="31"/>
        <v>7.2207668439716315</v>
      </c>
      <c r="S53" s="22">
        <f t="shared" si="14"/>
        <v>0.3610383421985816</v>
      </c>
      <c r="T53" s="22">
        <f t="shared" si="20"/>
        <v>6.85972850177305</v>
      </c>
      <c r="U53" s="22">
        <f t="shared" si="32"/>
        <v>279.36</v>
      </c>
    </row>
    <row r="54" spans="2:21" ht="12.75">
      <c r="B54" s="10">
        <v>3.5</v>
      </c>
      <c r="C54" s="10">
        <v>5.5</v>
      </c>
      <c r="D54" s="11">
        <f t="shared" si="0"/>
        <v>9821.42857142857</v>
      </c>
      <c r="E54" s="5">
        <f t="shared" si="1"/>
        <v>1.5714285714285714</v>
      </c>
      <c r="F54" s="14">
        <f t="shared" si="28"/>
        <v>11.792812499999997</v>
      </c>
      <c r="G54" s="14">
        <f t="shared" si="3"/>
        <v>0.5896406249999998</v>
      </c>
      <c r="H54" s="14">
        <f t="shared" si="26"/>
        <v>11.203171874999997</v>
      </c>
      <c r="I54" s="23">
        <v>295</v>
      </c>
      <c r="J54" s="17">
        <f t="shared" si="29"/>
        <v>11.792812499999997</v>
      </c>
      <c r="K54" s="17">
        <f t="shared" si="6"/>
        <v>0.5896406249999998</v>
      </c>
      <c r="L54" s="17">
        <f t="shared" si="27"/>
        <v>11.203171874999997</v>
      </c>
      <c r="M54" s="17">
        <f t="shared" si="8"/>
        <v>374.65</v>
      </c>
      <c r="N54" s="3">
        <f t="shared" si="30"/>
        <v>9.944476744186044</v>
      </c>
      <c r="O54" s="3">
        <f t="shared" si="10"/>
        <v>0.49722383720930224</v>
      </c>
      <c r="P54" s="3">
        <f t="shared" si="19"/>
        <v>9.447252906976741</v>
      </c>
      <c r="Q54" s="15">
        <f t="shared" si="12"/>
        <v>377.6</v>
      </c>
      <c r="R54" s="22">
        <f t="shared" si="31"/>
        <v>7.847074468085104</v>
      </c>
      <c r="S54" s="22">
        <f t="shared" si="14"/>
        <v>0.39235372340425523</v>
      </c>
      <c r="T54" s="22">
        <f t="shared" si="20"/>
        <v>7.4547207446808486</v>
      </c>
      <c r="U54" s="22">
        <f t="shared" si="32"/>
        <v>286.15</v>
      </c>
    </row>
    <row r="55" spans="2:21" ht="12.75">
      <c r="B55" s="10">
        <v>3.4</v>
      </c>
      <c r="C55" s="10">
        <v>5.5</v>
      </c>
      <c r="D55" s="11">
        <f t="shared" si="0"/>
        <v>10110.29411764706</v>
      </c>
      <c r="E55" s="5">
        <f t="shared" si="1"/>
        <v>1.6176470588235294</v>
      </c>
      <c r="F55" s="14">
        <f t="shared" si="28"/>
        <v>12.572012867647057</v>
      </c>
      <c r="G55" s="14">
        <f t="shared" si="3"/>
        <v>0.6286006433823529</v>
      </c>
      <c r="H55" s="14">
        <f t="shared" si="26"/>
        <v>11.943412224264705</v>
      </c>
      <c r="I55" s="23">
        <v>302</v>
      </c>
      <c r="J55" s="17">
        <f t="shared" si="29"/>
        <v>12.572012867647057</v>
      </c>
      <c r="K55" s="17">
        <f t="shared" si="6"/>
        <v>0.6286006433823529</v>
      </c>
      <c r="L55" s="17">
        <f t="shared" si="27"/>
        <v>11.943412224264705</v>
      </c>
      <c r="M55" s="17">
        <f t="shared" si="8"/>
        <v>383.54</v>
      </c>
      <c r="N55" s="3">
        <f t="shared" si="30"/>
        <v>10.669314295485634</v>
      </c>
      <c r="O55" s="3">
        <f t="shared" si="10"/>
        <v>0.5334657147742817</v>
      </c>
      <c r="P55" s="3">
        <f t="shared" si="19"/>
        <v>10.135848580711352</v>
      </c>
      <c r="Q55" s="15">
        <f t="shared" si="12"/>
        <v>386.56</v>
      </c>
      <c r="R55" s="22">
        <f t="shared" si="31"/>
        <v>8.510223717146431</v>
      </c>
      <c r="S55" s="22">
        <f t="shared" si="14"/>
        <v>0.42551118585732156</v>
      </c>
      <c r="T55" s="22">
        <f t="shared" si="20"/>
        <v>8.08471253128911</v>
      </c>
      <c r="U55" s="22">
        <f t="shared" si="32"/>
        <v>292.94</v>
      </c>
    </row>
    <row r="56" spans="2:21" ht="12.75">
      <c r="B56" s="10">
        <v>3.3</v>
      </c>
      <c r="C56" s="10">
        <v>5.5</v>
      </c>
      <c r="D56" s="11">
        <f t="shared" si="0"/>
        <v>10416.666666666668</v>
      </c>
      <c r="E56" s="5">
        <f t="shared" si="1"/>
        <v>1.6666666666666667</v>
      </c>
      <c r="F56" s="14">
        <f t="shared" si="28"/>
        <v>13.3984375</v>
      </c>
      <c r="G56" s="14">
        <f t="shared" si="3"/>
        <v>0.669921875</v>
      </c>
      <c r="H56" s="14">
        <f t="shared" si="26"/>
        <v>12.728515625</v>
      </c>
      <c r="I56" s="23">
        <v>309</v>
      </c>
      <c r="J56" s="17">
        <f t="shared" si="29"/>
        <v>13.3984375</v>
      </c>
      <c r="K56" s="17">
        <f t="shared" si="6"/>
        <v>0.669921875</v>
      </c>
      <c r="L56" s="17">
        <f t="shared" si="27"/>
        <v>12.728515625</v>
      </c>
      <c r="M56" s="17">
        <f t="shared" si="8"/>
        <v>392.43</v>
      </c>
      <c r="N56" s="3">
        <f t="shared" si="30"/>
        <v>11.438081395348838</v>
      </c>
      <c r="O56" s="3">
        <f t="shared" si="10"/>
        <v>0.5719040697674419</v>
      </c>
      <c r="P56" s="3">
        <f t="shared" si="19"/>
        <v>10.866177325581397</v>
      </c>
      <c r="Q56" s="15">
        <f t="shared" si="12"/>
        <v>395.52</v>
      </c>
      <c r="R56" s="22">
        <f t="shared" si="31"/>
        <v>9.213563829787233</v>
      </c>
      <c r="S56" s="22">
        <f t="shared" si="14"/>
        <v>0.4606781914893617</v>
      </c>
      <c r="T56" s="22">
        <f t="shared" si="20"/>
        <v>8.752885638297872</v>
      </c>
      <c r="U56" s="22">
        <f t="shared" si="32"/>
        <v>299.73</v>
      </c>
    </row>
    <row r="57" spans="2:21" ht="12.75">
      <c r="B57" s="10">
        <v>3.2</v>
      </c>
      <c r="C57" s="10">
        <v>5.5</v>
      </c>
      <c r="D57" s="11">
        <f t="shared" si="0"/>
        <v>10742.1875</v>
      </c>
      <c r="E57" s="5">
        <f t="shared" si="1"/>
        <v>1.71875</v>
      </c>
      <c r="F57" s="14">
        <f t="shared" si="28"/>
        <v>14.276513671875001</v>
      </c>
      <c r="G57" s="14">
        <f t="shared" si="3"/>
        <v>0.7138256835937501</v>
      </c>
      <c r="H57" s="14">
        <f t="shared" si="26"/>
        <v>13.562687988281251</v>
      </c>
      <c r="I57" s="23">
        <v>316</v>
      </c>
      <c r="J57" s="17">
        <f t="shared" si="29"/>
        <v>14.276513671875001</v>
      </c>
      <c r="K57" s="17">
        <f t="shared" si="6"/>
        <v>0.7138256835937501</v>
      </c>
      <c r="L57" s="17">
        <f t="shared" si="27"/>
        <v>13.562687988281251</v>
      </c>
      <c r="M57" s="17">
        <f t="shared" si="8"/>
        <v>401.32</v>
      </c>
      <c r="N57" s="3">
        <f t="shared" si="30"/>
        <v>12.254896438953487</v>
      </c>
      <c r="O57" s="3">
        <f t="shared" si="10"/>
        <v>0.6127448219476744</v>
      </c>
      <c r="P57" s="3">
        <f t="shared" si="19"/>
        <v>11.642151617005814</v>
      </c>
      <c r="Q57" s="15">
        <f t="shared" si="12"/>
        <v>404.48</v>
      </c>
      <c r="R57" s="22">
        <f t="shared" si="31"/>
        <v>9.960862699468088</v>
      </c>
      <c r="S57" s="22">
        <f t="shared" si="14"/>
        <v>0.4980431349734044</v>
      </c>
      <c r="T57" s="22">
        <f t="shared" si="20"/>
        <v>9.462819564494684</v>
      </c>
      <c r="U57" s="22">
        <f t="shared" si="32"/>
        <v>306.52</v>
      </c>
    </row>
    <row r="58" spans="2:21" ht="12.75">
      <c r="B58" s="10">
        <v>3.1</v>
      </c>
      <c r="C58" s="10">
        <v>5.5</v>
      </c>
      <c r="D58" s="11">
        <f t="shared" si="0"/>
        <v>11088.709677419354</v>
      </c>
      <c r="E58" s="5">
        <f t="shared" si="1"/>
        <v>1.7741935483870968</v>
      </c>
      <c r="F58" s="14">
        <f t="shared" si="28"/>
        <v>15.211239919354838</v>
      </c>
      <c r="G58" s="14">
        <f t="shared" si="3"/>
        <v>0.760561995967742</v>
      </c>
      <c r="H58" s="14">
        <f t="shared" si="26"/>
        <v>14.450677923387097</v>
      </c>
      <c r="I58" s="23">
        <v>323</v>
      </c>
      <c r="J58" s="17">
        <f t="shared" si="29"/>
        <v>15.211239919354838</v>
      </c>
      <c r="K58" s="17">
        <f t="shared" si="6"/>
        <v>0.760561995967742</v>
      </c>
      <c r="L58" s="17">
        <f t="shared" si="27"/>
        <v>14.450677923387097</v>
      </c>
      <c r="M58" s="17">
        <f t="shared" si="8"/>
        <v>410.21</v>
      </c>
      <c r="N58" s="3">
        <f t="shared" si="30"/>
        <v>13.124409227306828</v>
      </c>
      <c r="O58" s="3">
        <f t="shared" si="10"/>
        <v>0.6562204613653414</v>
      </c>
      <c r="P58" s="3">
        <f t="shared" si="19"/>
        <v>12.468188765941486</v>
      </c>
      <c r="Q58" s="15">
        <f t="shared" si="12"/>
        <v>413.44</v>
      </c>
      <c r="R58" s="22">
        <f t="shared" si="31"/>
        <v>10.756374399450927</v>
      </c>
      <c r="S58" s="22">
        <f t="shared" si="14"/>
        <v>0.5378187199725464</v>
      </c>
      <c r="T58" s="22">
        <f t="shared" si="20"/>
        <v>10.21855567947838</v>
      </c>
      <c r="U58" s="22">
        <f t="shared" si="32"/>
        <v>313.31</v>
      </c>
    </row>
    <row r="59" spans="2:21" ht="12.75">
      <c r="B59" s="10">
        <v>3</v>
      </c>
      <c r="C59" s="10">
        <v>5.5</v>
      </c>
      <c r="D59" s="11">
        <f t="shared" si="0"/>
        <v>11458.333333333334</v>
      </c>
      <c r="E59" s="5">
        <f t="shared" si="1"/>
        <v>1.8333333333333333</v>
      </c>
      <c r="F59" s="14">
        <f t="shared" si="28"/>
        <v>16.208281250000002</v>
      </c>
      <c r="G59" s="14">
        <f t="shared" si="3"/>
        <v>0.8104140625000001</v>
      </c>
      <c r="H59" s="14">
        <f t="shared" si="26"/>
        <v>15.397867187500003</v>
      </c>
      <c r="I59" s="23">
        <v>330</v>
      </c>
      <c r="J59" s="17">
        <f t="shared" si="29"/>
        <v>16.208281250000002</v>
      </c>
      <c r="K59" s="17">
        <f t="shared" si="6"/>
        <v>0.8104140625000001</v>
      </c>
      <c r="L59" s="17">
        <f t="shared" si="27"/>
        <v>15.397867187500003</v>
      </c>
      <c r="M59" s="17">
        <f t="shared" si="8"/>
        <v>419.1</v>
      </c>
      <c r="N59" s="3">
        <f t="shared" si="30"/>
        <v>14.05188953488372</v>
      </c>
      <c r="O59" s="3">
        <f t="shared" si="10"/>
        <v>0.7025944767441861</v>
      </c>
      <c r="P59" s="3">
        <f t="shared" si="19"/>
        <v>13.349295058139534</v>
      </c>
      <c r="Q59" s="15">
        <f t="shared" si="12"/>
        <v>422.40000000000003</v>
      </c>
      <c r="R59" s="22">
        <f t="shared" si="31"/>
        <v>11.604920212765958</v>
      </c>
      <c r="S59" s="22">
        <f t="shared" si="14"/>
        <v>0.580246010638298</v>
      </c>
      <c r="T59" s="22">
        <f t="shared" si="20"/>
        <v>11.02467420212766</v>
      </c>
      <c r="U59" s="22">
        <f t="shared" si="32"/>
        <v>320.09999999999997</v>
      </c>
    </row>
    <row r="60" spans="2:21" ht="12.75">
      <c r="B60" s="10">
        <v>2.9</v>
      </c>
      <c r="C60" s="10">
        <v>5.5</v>
      </c>
      <c r="D60" s="11">
        <f t="shared" si="0"/>
        <v>11853.448275862069</v>
      </c>
      <c r="E60" s="5">
        <f t="shared" si="1"/>
        <v>1.896551724137931</v>
      </c>
      <c r="F60" s="14">
        <f t="shared" si="28"/>
        <v>17.274084051724135</v>
      </c>
      <c r="G60" s="14">
        <f t="shared" si="3"/>
        <v>0.8637042025862067</v>
      </c>
      <c r="H60" s="14">
        <f t="shared" si="26"/>
        <v>16.41037984913793</v>
      </c>
      <c r="I60" s="23">
        <v>337</v>
      </c>
      <c r="J60" s="17">
        <f t="shared" si="29"/>
        <v>17.274084051724135</v>
      </c>
      <c r="K60" s="17">
        <f t="shared" si="6"/>
        <v>0.8637042025862067</v>
      </c>
      <c r="L60" s="17">
        <f t="shared" si="27"/>
        <v>16.41037984913793</v>
      </c>
      <c r="M60" s="17">
        <f t="shared" si="8"/>
        <v>427.99</v>
      </c>
      <c r="N60" s="3">
        <f t="shared" si="30"/>
        <v>15.043334001603846</v>
      </c>
      <c r="O60" s="3">
        <f t="shared" si="10"/>
        <v>0.7521667000801924</v>
      </c>
      <c r="P60" s="3">
        <f t="shared" si="19"/>
        <v>14.291167301523654</v>
      </c>
      <c r="Q60" s="15">
        <f t="shared" si="12"/>
        <v>431.36</v>
      </c>
      <c r="R60" s="22">
        <f t="shared" si="31"/>
        <v>12.511986426999265</v>
      </c>
      <c r="S60" s="22">
        <f t="shared" si="14"/>
        <v>0.6255993213499633</v>
      </c>
      <c r="T60" s="22">
        <f t="shared" si="20"/>
        <v>11.886387105649302</v>
      </c>
      <c r="U60" s="22">
        <f t="shared" si="32"/>
        <v>326.89</v>
      </c>
    </row>
    <row r="61" spans="2:21" ht="12.75">
      <c r="B61" s="10">
        <v>2.8</v>
      </c>
      <c r="C61" s="10">
        <v>5.5</v>
      </c>
      <c r="D61" s="11">
        <f t="shared" si="0"/>
        <v>12276.785714285716</v>
      </c>
      <c r="E61" s="5">
        <f t="shared" si="1"/>
        <v>1.9642857142857144</v>
      </c>
      <c r="F61" s="14">
        <f t="shared" si="28"/>
        <v>18.416015625000004</v>
      </c>
      <c r="G61" s="14">
        <f t="shared" si="3"/>
        <v>0.9208007812500002</v>
      </c>
      <c r="H61" s="14">
        <f t="shared" si="26"/>
        <v>17.495214843750002</v>
      </c>
      <c r="I61" s="23">
        <v>344</v>
      </c>
      <c r="J61" s="17">
        <f t="shared" si="29"/>
        <v>18.416015625000004</v>
      </c>
      <c r="K61" s="17">
        <f t="shared" si="6"/>
        <v>0.9208007812500002</v>
      </c>
      <c r="L61" s="17">
        <f t="shared" si="27"/>
        <v>17.495214843750002</v>
      </c>
      <c r="M61" s="17">
        <f t="shared" si="8"/>
        <v>436.88</v>
      </c>
      <c r="N61" s="3">
        <f t="shared" si="30"/>
        <v>16.10559593023256</v>
      </c>
      <c r="O61" s="3">
        <f t="shared" si="10"/>
        <v>0.8052797965116281</v>
      </c>
      <c r="P61" s="3">
        <f t="shared" si="19"/>
        <v>15.300316133720932</v>
      </c>
      <c r="Q61" s="15">
        <f t="shared" si="12"/>
        <v>440.32</v>
      </c>
      <c r="R61" s="22">
        <f t="shared" si="31"/>
        <v>13.483843085106383</v>
      </c>
      <c r="S61" s="22">
        <f t="shared" si="14"/>
        <v>0.6741921542553192</v>
      </c>
      <c r="T61" s="22">
        <f t="shared" si="20"/>
        <v>12.809650930851063</v>
      </c>
      <c r="U61" s="22">
        <f t="shared" si="32"/>
        <v>333.68</v>
      </c>
    </row>
    <row r="62" spans="2:21" ht="12.75">
      <c r="B62" s="10">
        <v>2.7</v>
      </c>
      <c r="C62" s="10">
        <v>5.5</v>
      </c>
      <c r="D62" s="11">
        <f t="shared" si="0"/>
        <v>12731.48148148148</v>
      </c>
      <c r="E62" s="5">
        <f t="shared" si="1"/>
        <v>2.0370370370370368</v>
      </c>
      <c r="F62" s="14">
        <f t="shared" si="28"/>
        <v>19.64253472222222</v>
      </c>
      <c r="G62" s="14">
        <f t="shared" si="3"/>
        <v>0.982126736111111</v>
      </c>
      <c r="H62" s="14">
        <f t="shared" si="26"/>
        <v>18.660407986111107</v>
      </c>
      <c r="I62" s="23">
        <v>351</v>
      </c>
      <c r="J62" s="17">
        <f t="shared" si="29"/>
        <v>19.64253472222222</v>
      </c>
      <c r="K62" s="17">
        <f t="shared" si="6"/>
        <v>0.982126736111111</v>
      </c>
      <c r="L62" s="17">
        <f t="shared" si="27"/>
        <v>18.660407986111107</v>
      </c>
      <c r="M62" s="17">
        <f t="shared" si="8"/>
        <v>445.77</v>
      </c>
      <c r="N62" s="3">
        <f t="shared" si="30"/>
        <v>17.246543927648577</v>
      </c>
      <c r="O62" s="3">
        <f t="shared" si="10"/>
        <v>0.8623271963824289</v>
      </c>
      <c r="P62" s="3">
        <f t="shared" si="19"/>
        <v>16.38421673126615</v>
      </c>
      <c r="Q62" s="15">
        <f t="shared" si="12"/>
        <v>449.28000000000003</v>
      </c>
      <c r="R62" s="22">
        <f t="shared" si="31"/>
        <v>14.527689125295506</v>
      </c>
      <c r="S62" s="22">
        <f t="shared" si="14"/>
        <v>0.7263844562647753</v>
      </c>
      <c r="T62" s="22">
        <f t="shared" si="20"/>
        <v>13.801304669030731</v>
      </c>
      <c r="U62" s="22">
        <f t="shared" si="32"/>
        <v>340.46999999999997</v>
      </c>
    </row>
    <row r="63" spans="2:21" ht="12.75">
      <c r="B63" s="10">
        <v>2.6</v>
      </c>
      <c r="C63" s="10">
        <v>5.5</v>
      </c>
      <c r="D63" s="11">
        <f t="shared" si="0"/>
        <v>13221.153846153846</v>
      </c>
      <c r="E63" s="5">
        <f t="shared" si="1"/>
        <v>2.1153846153846154</v>
      </c>
      <c r="F63" s="14">
        <f t="shared" si="28"/>
        <v>20.963401442307696</v>
      </c>
      <c r="G63" s="14">
        <f t="shared" si="3"/>
        <v>1.0481700721153848</v>
      </c>
      <c r="H63" s="14">
        <f t="shared" si="26"/>
        <v>19.91523137019231</v>
      </c>
      <c r="I63" s="23">
        <v>358</v>
      </c>
      <c r="J63" s="17">
        <f t="shared" si="29"/>
        <v>20.963401442307696</v>
      </c>
      <c r="K63" s="17">
        <f t="shared" si="6"/>
        <v>1.0481700721153848</v>
      </c>
      <c r="L63" s="17">
        <f t="shared" si="27"/>
        <v>19.91523137019231</v>
      </c>
      <c r="M63" s="17">
        <f t="shared" si="8"/>
        <v>454.66</v>
      </c>
      <c r="N63" s="3">
        <f t="shared" si="30"/>
        <v>18.475257155635067</v>
      </c>
      <c r="O63" s="3">
        <f t="shared" si="10"/>
        <v>0.9237628577817534</v>
      </c>
      <c r="P63" s="3">
        <f t="shared" si="19"/>
        <v>17.551494297853313</v>
      </c>
      <c r="Q63" s="15">
        <f t="shared" si="12"/>
        <v>458.24</v>
      </c>
      <c r="R63" s="22">
        <f t="shared" si="31"/>
        <v>15.651831014729954</v>
      </c>
      <c r="S63" s="22">
        <f t="shared" si="14"/>
        <v>0.7825915507364978</v>
      </c>
      <c r="T63" s="22">
        <f t="shared" si="20"/>
        <v>14.869239463993456</v>
      </c>
      <c r="U63" s="22">
        <f t="shared" si="32"/>
        <v>347.26</v>
      </c>
    </row>
    <row r="64" spans="2:21" ht="12.75">
      <c r="B64" s="10">
        <v>2.5</v>
      </c>
      <c r="C64" s="10">
        <v>5.5</v>
      </c>
      <c r="D64" s="11">
        <f t="shared" si="0"/>
        <v>13750</v>
      </c>
      <c r="E64" s="5">
        <f t="shared" si="1"/>
        <v>2.2</v>
      </c>
      <c r="F64" s="14">
        <f t="shared" si="28"/>
        <v>22.389937500000006</v>
      </c>
      <c r="G64" s="14">
        <f t="shared" si="3"/>
        <v>1.1194968750000003</v>
      </c>
      <c r="H64" s="14">
        <f t="shared" si="26"/>
        <v>21.270440625000006</v>
      </c>
      <c r="I64" s="23">
        <v>365</v>
      </c>
      <c r="J64" s="17">
        <f t="shared" si="29"/>
        <v>22.389937500000006</v>
      </c>
      <c r="K64" s="17">
        <f t="shared" si="6"/>
        <v>1.1194968750000003</v>
      </c>
      <c r="L64" s="17">
        <f t="shared" si="27"/>
        <v>21.270440625000006</v>
      </c>
      <c r="M64" s="17">
        <f t="shared" si="8"/>
        <v>463.55</v>
      </c>
      <c r="N64" s="3">
        <f t="shared" si="30"/>
        <v>19.802267441860476</v>
      </c>
      <c r="O64" s="3">
        <f t="shared" si="10"/>
        <v>0.9901133720930239</v>
      </c>
      <c r="P64" s="3">
        <f t="shared" si="19"/>
        <v>18.812154069767452</v>
      </c>
      <c r="Q64" s="15">
        <f t="shared" si="12"/>
        <v>467.2</v>
      </c>
      <c r="R64" s="22">
        <f t="shared" si="31"/>
        <v>16.865904255319155</v>
      </c>
      <c r="S64" s="22">
        <f t="shared" si="14"/>
        <v>0.8432952127659578</v>
      </c>
      <c r="T64" s="22">
        <f t="shared" si="20"/>
        <v>16.022609042553196</v>
      </c>
      <c r="U64" s="22">
        <f t="shared" si="32"/>
        <v>354.05</v>
      </c>
    </row>
    <row r="65" spans="2:21" ht="12.75">
      <c r="B65" s="10">
        <v>2.4</v>
      </c>
      <c r="C65" s="10">
        <v>5.5</v>
      </c>
      <c r="D65" s="11">
        <f t="shared" si="0"/>
        <v>14322.916666666668</v>
      </c>
      <c r="E65" s="5">
        <f t="shared" si="1"/>
        <v>2.291666666666667</v>
      </c>
      <c r="F65" s="14">
        <f t="shared" si="28"/>
        <v>23.9353515625</v>
      </c>
      <c r="G65" s="14">
        <f t="shared" si="3"/>
        <v>1.196767578125</v>
      </c>
      <c r="H65" s="14">
        <f t="shared" si="26"/>
        <v>22.738583984374998</v>
      </c>
      <c r="I65" s="23">
        <v>372</v>
      </c>
      <c r="J65" s="17">
        <f t="shared" si="29"/>
        <v>23.9353515625</v>
      </c>
      <c r="K65" s="17">
        <f t="shared" si="6"/>
        <v>1.196767578125</v>
      </c>
      <c r="L65" s="17">
        <f t="shared" si="27"/>
        <v>22.738583984374998</v>
      </c>
      <c r="M65" s="17">
        <f t="shared" si="8"/>
        <v>472.44</v>
      </c>
      <c r="N65" s="3">
        <f t="shared" si="30"/>
        <v>21.23986191860465</v>
      </c>
      <c r="O65" s="3">
        <f t="shared" si="10"/>
        <v>1.0619930959302326</v>
      </c>
      <c r="P65" s="3">
        <f t="shared" si="19"/>
        <v>20.177868822674416</v>
      </c>
      <c r="Q65" s="15">
        <f t="shared" si="12"/>
        <v>476.16</v>
      </c>
      <c r="R65" s="22">
        <f t="shared" si="31"/>
        <v>18.181150265957445</v>
      </c>
      <c r="S65" s="22">
        <f t="shared" si="14"/>
        <v>0.9090575132978723</v>
      </c>
      <c r="T65" s="22">
        <f t="shared" si="20"/>
        <v>17.272092752659574</v>
      </c>
      <c r="U65" s="22">
        <f t="shared" si="32"/>
        <v>360.84</v>
      </c>
    </row>
    <row r="66" spans="2:21" ht="12.75">
      <c r="B66" s="10">
        <v>2.3</v>
      </c>
      <c r="C66" s="10">
        <v>5.5</v>
      </c>
      <c r="D66" s="11">
        <f t="shared" si="0"/>
        <v>14945.652173913044</v>
      </c>
      <c r="E66" s="5">
        <f t="shared" si="1"/>
        <v>2.3913043478260874</v>
      </c>
      <c r="F66" s="14">
        <f t="shared" si="28"/>
        <v>25.615149456521745</v>
      </c>
      <c r="G66" s="14">
        <f t="shared" si="3"/>
        <v>1.2807574728260873</v>
      </c>
      <c r="H66" s="14">
        <f t="shared" si="26"/>
        <v>24.334391983695657</v>
      </c>
      <c r="I66" s="23">
        <v>379</v>
      </c>
      <c r="J66" s="17">
        <f t="shared" si="29"/>
        <v>25.615149456521745</v>
      </c>
      <c r="K66" s="17">
        <f t="shared" si="6"/>
        <v>1.2807574728260873</v>
      </c>
      <c r="L66" s="17">
        <f t="shared" si="27"/>
        <v>24.334391983695657</v>
      </c>
      <c r="M66" s="17">
        <f t="shared" si="8"/>
        <v>481.33</v>
      </c>
      <c r="N66" s="3">
        <f t="shared" si="30"/>
        <v>22.8024646107179</v>
      </c>
      <c r="O66" s="3">
        <f t="shared" si="10"/>
        <v>1.140123230535895</v>
      </c>
      <c r="P66" s="3">
        <f t="shared" si="19"/>
        <v>21.662341380182006</v>
      </c>
      <c r="Q66" s="15">
        <f t="shared" si="12"/>
        <v>485.12</v>
      </c>
      <c r="R66" s="22">
        <f t="shared" si="31"/>
        <v>19.610765494912126</v>
      </c>
      <c r="S66" s="22">
        <f t="shared" si="14"/>
        <v>0.9805382747456064</v>
      </c>
      <c r="T66" s="22">
        <f t="shared" si="20"/>
        <v>18.63022722016652</v>
      </c>
      <c r="U66" s="22">
        <f t="shared" si="32"/>
        <v>367.63</v>
      </c>
    </row>
    <row r="67" spans="2:21" ht="12.75">
      <c r="B67" s="10">
        <v>2.2</v>
      </c>
      <c r="C67" s="10">
        <v>5.5</v>
      </c>
      <c r="D67" s="11">
        <f t="shared" si="0"/>
        <v>15624.999999999998</v>
      </c>
      <c r="E67" s="5">
        <f t="shared" si="1"/>
        <v>2.5</v>
      </c>
      <c r="F67" s="14">
        <f t="shared" si="28"/>
        <v>27.447656249999998</v>
      </c>
      <c r="G67" s="14">
        <f t="shared" si="3"/>
        <v>1.3723828125</v>
      </c>
      <c r="H67" s="14">
        <f t="shared" si="26"/>
        <v>26.075273437499998</v>
      </c>
      <c r="I67" s="23">
        <v>386</v>
      </c>
      <c r="J67" s="17">
        <f t="shared" si="29"/>
        <v>27.447656249999998</v>
      </c>
      <c r="K67" s="17">
        <f t="shared" si="6"/>
        <v>1.3723828125</v>
      </c>
      <c r="L67" s="17">
        <f t="shared" si="27"/>
        <v>26.075273437499998</v>
      </c>
      <c r="M67" s="17">
        <f t="shared" si="8"/>
        <v>490.22</v>
      </c>
      <c r="N67" s="3">
        <f t="shared" si="30"/>
        <v>24.50712209302326</v>
      </c>
      <c r="O67" s="3">
        <f t="shared" si="10"/>
        <v>1.225356104651163</v>
      </c>
      <c r="P67" s="3">
        <f t="shared" si="19"/>
        <v>23.281765988372097</v>
      </c>
      <c r="Q67" s="15">
        <f t="shared" si="12"/>
        <v>494.08</v>
      </c>
      <c r="R67" s="22">
        <f t="shared" si="31"/>
        <v>21.170345744680855</v>
      </c>
      <c r="S67" s="22">
        <f t="shared" si="14"/>
        <v>1.0585172872340427</v>
      </c>
      <c r="T67" s="22">
        <f t="shared" si="20"/>
        <v>20.111828457446812</v>
      </c>
      <c r="U67" s="22">
        <f t="shared" si="32"/>
        <v>374.42</v>
      </c>
    </row>
    <row r="68" spans="2:21" ht="12.75">
      <c r="B68" s="10">
        <v>2.1</v>
      </c>
      <c r="C68" s="10">
        <v>5.5</v>
      </c>
      <c r="D68" s="11">
        <f t="shared" si="0"/>
        <v>16369.047619047618</v>
      </c>
      <c r="E68" s="5">
        <f t="shared" si="1"/>
        <v>2.619047619047619</v>
      </c>
      <c r="F68" s="14">
        <f t="shared" si="28"/>
        <v>29.454687500000002</v>
      </c>
      <c r="G68" s="14">
        <f t="shared" si="3"/>
        <v>1.4727343750000002</v>
      </c>
      <c r="H68" s="14">
        <f t="shared" si="26"/>
        <v>27.981953125</v>
      </c>
      <c r="I68" s="23">
        <v>393</v>
      </c>
      <c r="J68" s="17">
        <f t="shared" si="29"/>
        <v>29.454687500000002</v>
      </c>
      <c r="K68" s="17">
        <f t="shared" si="6"/>
        <v>1.4727343750000002</v>
      </c>
      <c r="L68" s="17">
        <f t="shared" si="27"/>
        <v>27.981953125</v>
      </c>
      <c r="M68" s="17">
        <f t="shared" si="8"/>
        <v>499.11</v>
      </c>
      <c r="N68" s="3">
        <f t="shared" si="30"/>
        <v>26.374127906976742</v>
      </c>
      <c r="O68" s="3">
        <f t="shared" si="10"/>
        <v>1.3187063953488372</v>
      </c>
      <c r="P68" s="3">
        <f t="shared" si="19"/>
        <v>25.055421511627905</v>
      </c>
      <c r="Q68" s="15">
        <f t="shared" si="12"/>
        <v>503.04</v>
      </c>
      <c r="R68" s="22">
        <f t="shared" si="31"/>
        <v>22.878457446808515</v>
      </c>
      <c r="S68" s="22">
        <f t="shared" si="14"/>
        <v>1.1439228723404258</v>
      </c>
      <c r="T68" s="22">
        <f t="shared" si="20"/>
        <v>21.73453457446809</v>
      </c>
      <c r="U68" s="22">
        <f t="shared" si="32"/>
        <v>381.21</v>
      </c>
    </row>
    <row r="69" spans="2:21" ht="12.75">
      <c r="B69" s="10">
        <v>2</v>
      </c>
      <c r="C69" s="10">
        <v>5.5</v>
      </c>
      <c r="D69" s="11">
        <f t="shared" si="0"/>
        <v>17187.5</v>
      </c>
      <c r="E69" s="5">
        <f t="shared" si="1"/>
        <v>2.75</v>
      </c>
      <c r="F69" s="14">
        <f t="shared" si="28"/>
        <v>31.662421875000003</v>
      </c>
      <c r="G69" s="14">
        <f t="shared" si="3"/>
        <v>1.5831210937500002</v>
      </c>
      <c r="H69" s="14">
        <f t="shared" si="26"/>
        <v>30.07930078125</v>
      </c>
      <c r="I69" s="23">
        <v>400</v>
      </c>
      <c r="J69" s="17">
        <f t="shared" si="29"/>
        <v>31.662421875000003</v>
      </c>
      <c r="K69" s="17">
        <f t="shared" si="6"/>
        <v>1.5831210937500002</v>
      </c>
      <c r="L69" s="17">
        <f t="shared" si="27"/>
        <v>30.07930078125</v>
      </c>
      <c r="M69" s="17">
        <f t="shared" si="8"/>
        <v>508</v>
      </c>
      <c r="N69" s="3">
        <f t="shared" si="30"/>
        <v>28.427834302325582</v>
      </c>
      <c r="O69" s="3">
        <f t="shared" si="10"/>
        <v>1.4213917151162792</v>
      </c>
      <c r="P69" s="3">
        <f t="shared" si="19"/>
        <v>27.006442587209303</v>
      </c>
      <c r="Q69" s="15">
        <f t="shared" si="12"/>
        <v>512</v>
      </c>
      <c r="R69" s="22">
        <f t="shared" si="31"/>
        <v>24.75738031914894</v>
      </c>
      <c r="S69" s="22">
        <f t="shared" si="14"/>
        <v>1.237869015957447</v>
      </c>
      <c r="T69" s="22">
        <f t="shared" si="20"/>
        <v>23.519511303191493</v>
      </c>
      <c r="U69" s="22">
        <f t="shared" si="32"/>
        <v>388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Lextreme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DC</cp:lastModifiedBy>
  <dcterms:created xsi:type="dcterms:W3CDTF">2006-08-03T16:31:05Z</dcterms:created>
  <dcterms:modified xsi:type="dcterms:W3CDTF">2006-08-07T14:40:45Z</dcterms:modified>
  <cp:category/>
  <cp:version/>
  <cp:contentType/>
  <cp:contentStatus/>
</cp:coreProperties>
</file>